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8910" tabRatio="602" activeTab="1"/>
  </bookViews>
  <sheets>
    <sheet name="SCH2016" sheetId="1" r:id="rId1"/>
    <sheet name="NÖEV Cup 2016" sheetId="2" r:id="rId2"/>
    <sheet name="Duo Trainingsturniere" sheetId="3" r:id="rId3"/>
    <sheet name="Detail Schützen 2016" sheetId="4" r:id="rId4"/>
    <sheet name="Summ" sheetId="5" r:id="rId5"/>
    <sheet name="Diagramm1" sheetId="6" r:id="rId6"/>
    <sheet name="Diagramm2" sheetId="7" r:id="rId7"/>
    <sheet name="Tabelle1" sheetId="8" state="hidden" r:id="rId8"/>
    <sheet name="Tabelle2" sheetId="9" r:id="rId9"/>
  </sheets>
  <definedNames>
    <definedName name="_xlnm._FilterDatabase" localSheetId="3" hidden="1">'Detail Schützen 2016'!$A$5:$F$28</definedName>
    <definedName name="_xlnm._FilterDatabase" localSheetId="0" hidden="1">'SCH2016'!$A$1:$M$1235</definedName>
    <definedName name="_xlnm.Print_Area" localSheetId="3">'Detail Schützen 2016'!$A$1:$F$28</definedName>
    <definedName name="_xlnm.Print_Area" localSheetId="2">'Duo Trainingsturniere'!$A$1:$L$3</definedName>
    <definedName name="_xlnm.Print_Area" localSheetId="1">'NÖEV Cup 2016'!$A$1:$G$16</definedName>
    <definedName name="_xlnm.Print_Area" localSheetId="0">'SCH2016'!$A$1:$L$65</definedName>
    <definedName name="_xlnm.Print_Titles" localSheetId="0">'SCH2016'!$1:$1</definedName>
  </definedNames>
  <calcPr fullCalcOnLoad="1"/>
</workbook>
</file>

<file path=xl/sharedStrings.xml><?xml version="1.0" encoding="utf-8"?>
<sst xmlns="http://schemas.openxmlformats.org/spreadsheetml/2006/main" count="523" uniqueCount="176">
  <si>
    <t xml:space="preserve">VERANSTALTUNG </t>
  </si>
  <si>
    <t>DATUM</t>
  </si>
  <si>
    <t>ORT</t>
  </si>
  <si>
    <t>PREIS</t>
  </si>
  <si>
    <t>SCHÜTZEN</t>
  </si>
  <si>
    <t>Kastner Michael</t>
  </si>
  <si>
    <t>Haider Josef</t>
  </si>
  <si>
    <t>Kastner sen. Walter</t>
  </si>
  <si>
    <t>Feierl Reinhard</t>
  </si>
  <si>
    <t>MS</t>
  </si>
  <si>
    <t>Pu</t>
  </si>
  <si>
    <t>Pl</t>
  </si>
  <si>
    <t>Name</t>
  </si>
  <si>
    <t>Turniere</t>
  </si>
  <si>
    <t>Haider Henriette</t>
  </si>
  <si>
    <t>Kastner Helga</t>
  </si>
  <si>
    <t>Loibl Franz</t>
  </si>
  <si>
    <t>Loibl Günter</t>
  </si>
  <si>
    <t>Eisbacher Josef</t>
  </si>
  <si>
    <t>Kronawetter Roman</t>
  </si>
  <si>
    <t>1. Plätze</t>
  </si>
  <si>
    <t>2. Plätze</t>
  </si>
  <si>
    <t>3. Plätze</t>
  </si>
  <si>
    <t xml:space="preserve">erreicht werden. </t>
  </si>
  <si>
    <t>Kastner jun. Walter</t>
  </si>
  <si>
    <t>ausgetreten 26.4.2004</t>
  </si>
  <si>
    <t>Rang</t>
  </si>
  <si>
    <t>Derflinger Josef</t>
  </si>
  <si>
    <t>Koglbauer Martin</t>
  </si>
  <si>
    <t>Ver.%</t>
  </si>
  <si>
    <t>Fink Helmut</t>
  </si>
  <si>
    <t xml:space="preserve"> </t>
  </si>
  <si>
    <t>ja</t>
  </si>
  <si>
    <t>Bad Fischau</t>
  </si>
  <si>
    <t>Duo Trainingsturnier ESV Bad Fischau</t>
  </si>
  <si>
    <t>Derflinger Eva</t>
  </si>
  <si>
    <t>Heinfellner Patricia</t>
  </si>
  <si>
    <t>Posch Kurt</t>
  </si>
  <si>
    <t>Lutz Günter</t>
  </si>
  <si>
    <t>Fink Hilda</t>
  </si>
  <si>
    <t>(-13)</t>
  </si>
  <si>
    <t>Duo Turnier ESV Markt Allhau</t>
  </si>
  <si>
    <t>Markt Allhau</t>
  </si>
  <si>
    <t>nein</t>
  </si>
  <si>
    <t>Senioren Turnier ESC Wiener Möwen</t>
  </si>
  <si>
    <t>Gruber Reinhard</t>
  </si>
  <si>
    <t>Ellmaier Horst</t>
  </si>
  <si>
    <t>Kacena Johann</t>
  </si>
  <si>
    <t>Schützenliste Sommersaison 2016</t>
  </si>
  <si>
    <t>Turn.15</t>
  </si>
  <si>
    <t>Turn. 16</t>
  </si>
  <si>
    <t>DUO TRAININGSTURNIER 2016</t>
  </si>
  <si>
    <t>Duo Turnier ESV Hintenburg</t>
  </si>
  <si>
    <t>Hintenburg</t>
  </si>
  <si>
    <t>ASKÖ Landesmeisterschaft Mixed</t>
  </si>
  <si>
    <t xml:space="preserve"> nein</t>
  </si>
  <si>
    <t>Turnier ASKÖ Gerasdorf</t>
  </si>
  <si>
    <t>ISS Tour 2016</t>
  </si>
  <si>
    <t>Schmidsdorf</t>
  </si>
  <si>
    <t>07.03.2016 - 29.03.2016</t>
  </si>
  <si>
    <t>NÖEV CUP 2016</t>
  </si>
  <si>
    <t xml:space="preserve">SG Neue Heimat Wörth 2 </t>
  </si>
  <si>
    <t>ESV Eisblume Köttlach 2</t>
  </si>
  <si>
    <t>M. Koglbauer, Kronawetter, Ellmaier, J. Derflinger</t>
  </si>
  <si>
    <t>Do., 31.3.2016</t>
  </si>
  <si>
    <t>Mi., 6.4.2016</t>
  </si>
  <si>
    <t>ESV Eisblume Köttlach 1</t>
  </si>
  <si>
    <t>SG Schmidsdorf Küb</t>
  </si>
  <si>
    <t>G. Loibl, M. Kastner, W: Kastner jun., J. Haider</t>
  </si>
  <si>
    <t>R1</t>
  </si>
  <si>
    <t>Turnier ESV BU Neunkirchen</t>
  </si>
  <si>
    <t>Neunkirchen</t>
  </si>
  <si>
    <t>Turnier ESV Unterrohr</t>
  </si>
  <si>
    <t>Unterrohr</t>
  </si>
  <si>
    <t>Turnier SG Pottschach</t>
  </si>
  <si>
    <t>Mixed Turnier SG Pottschach</t>
  </si>
  <si>
    <t>Strobl Elisabeth</t>
  </si>
  <si>
    <t>Turnier ESK Puchberg</t>
  </si>
  <si>
    <t>Puchberg</t>
  </si>
  <si>
    <t>Zöbern</t>
  </si>
  <si>
    <t>Mixed Turnier  1. ESV Bad Fischau Brunn</t>
  </si>
  <si>
    <t>R2</t>
  </si>
  <si>
    <t>Di., 26.4.2016</t>
  </si>
  <si>
    <t>ESV Obersberg Schwarzau</t>
  </si>
  <si>
    <t>ESV Bad Deutsch Altenburg 2</t>
  </si>
  <si>
    <t>Fr., 29.4.2016</t>
  </si>
  <si>
    <t>Duo Turnier ESV Union Neue Heimat Pottschach</t>
  </si>
  <si>
    <t>Pottschach</t>
  </si>
  <si>
    <t>Meisterschaft Mixed 1. Landesliga</t>
  </si>
  <si>
    <t>Trio Turnier ESV Wörth</t>
  </si>
  <si>
    <t>Wörth</t>
  </si>
  <si>
    <t>Duo Turnier ESV Union Mistelbach</t>
  </si>
  <si>
    <t>Mistelbach</t>
  </si>
  <si>
    <t>Meisterschaft Senioren Qualifikation Süd/Südost</t>
  </si>
  <si>
    <t>Turnier ESV Wolfau</t>
  </si>
  <si>
    <t>Wolfau</t>
  </si>
  <si>
    <t>Meisterschaft Senioren Land</t>
  </si>
  <si>
    <t>Duo Turnier ESV Eisblume Köttlach</t>
  </si>
  <si>
    <t>Köttlach</t>
  </si>
  <si>
    <t>Turnier STV Winzendorf</t>
  </si>
  <si>
    <t>Turnier 1. Pottschacher ESV</t>
  </si>
  <si>
    <t>R3</t>
  </si>
  <si>
    <t>So., 5.6.2016</t>
  </si>
  <si>
    <t>ESV Kernhof</t>
  </si>
  <si>
    <t>Turnier FM Line Mantsch</t>
  </si>
  <si>
    <t>Grafenbach</t>
  </si>
  <si>
    <t>Trio Turnier BEV Grünbach</t>
  </si>
  <si>
    <t>Grümbach</t>
  </si>
  <si>
    <t>Duo Turnier Hechtl Sport&amp;More</t>
  </si>
  <si>
    <t>Meisterschaft Bezirk</t>
  </si>
  <si>
    <t>Turnier ESV Flatz</t>
  </si>
  <si>
    <t>Flatz</t>
  </si>
  <si>
    <t>Turnier ESV Pinkafeld Sinnersdorf</t>
  </si>
  <si>
    <t>Neustift a.d. L.</t>
  </si>
  <si>
    <t>Achtelfinale</t>
  </si>
  <si>
    <t>Turnier SV Hernstein</t>
  </si>
  <si>
    <t>Hernstein</t>
  </si>
  <si>
    <t>Turnier ESV D*Eisbären Grafenbach</t>
  </si>
  <si>
    <t>Meisterschaft Regionalliga B-NÖ</t>
  </si>
  <si>
    <t>18./19.06.2016</t>
  </si>
  <si>
    <t>Oberwart</t>
  </si>
  <si>
    <t>Turnier ESV Wörth</t>
  </si>
  <si>
    <t>Meisterschaft Gebiet Süd</t>
  </si>
  <si>
    <t>Turnier ESV Eisblume Köttlach</t>
  </si>
  <si>
    <t>Turnier ESC Wiener Neudorf</t>
  </si>
  <si>
    <t>Wiener Neudorf</t>
  </si>
  <si>
    <t>Duo Turnier BEV Grünbach</t>
  </si>
  <si>
    <t>Solo Turnier BEV Grünbach</t>
  </si>
  <si>
    <t>Grünbach</t>
  </si>
  <si>
    <t>Duo Turnier ASKÖ Mödling</t>
  </si>
  <si>
    <t>Mödling</t>
  </si>
  <si>
    <t>Tagessieg /Markt Allhau</t>
  </si>
  <si>
    <t>Turnier ESV Kottingbrunn</t>
  </si>
  <si>
    <t>Kottingbrunn</t>
  </si>
  <si>
    <t>Duo Turnier ESV Union Natschbach Loipersbach</t>
  </si>
  <si>
    <t>Natschbach</t>
  </si>
  <si>
    <t>Turnier ESV Flughafen Wien</t>
  </si>
  <si>
    <t>Schwechat</t>
  </si>
  <si>
    <t>Mixed DUO Turnier SG Schmidsdorf Küb</t>
  </si>
  <si>
    <t>ESV Kienberg Gaming 2</t>
  </si>
  <si>
    <t>Fr., 2.7.2016</t>
  </si>
  <si>
    <t>Viertelfinale</t>
  </si>
  <si>
    <t>Sa.,20.8.2016</t>
  </si>
  <si>
    <t>ESV Union Amstetten 1</t>
  </si>
  <si>
    <t>Semifinale</t>
  </si>
  <si>
    <t>Turnier ASKÖ Siedlerbuam Neunkirchen</t>
  </si>
  <si>
    <t>Turnier SGV Neunkirchen</t>
  </si>
  <si>
    <t>ESV Hintenburg 2</t>
  </si>
  <si>
    <t>Turnier SV Hernstein Pechercup 2016 Finale</t>
  </si>
  <si>
    <t>Turnier ESV Edelweiss Enzenreith</t>
  </si>
  <si>
    <t>Turnier SG Mühlfeld Elite</t>
  </si>
  <si>
    <t>Turnier ASKÖ Mödling</t>
  </si>
  <si>
    <t>Turnier 1. EV Stattersdorf</t>
  </si>
  <si>
    <t>Stattersdorf</t>
  </si>
  <si>
    <t>Do., 22.9.2016</t>
  </si>
  <si>
    <t>Duo Turnier ESV Riegersberg VORRUNDE</t>
  </si>
  <si>
    <t>Duo Turnier ESV Hartberg Umgebung</t>
  </si>
  <si>
    <t>Löffelbach</t>
  </si>
  <si>
    <t>Turnier SSV Hohenau</t>
  </si>
  <si>
    <t>Hohenau</t>
  </si>
  <si>
    <t>Turnier Forst Thalerhof</t>
  </si>
  <si>
    <t>Thalerhof Graz</t>
  </si>
  <si>
    <t>Turnier ESV Münchendorf</t>
  </si>
  <si>
    <t>Mixed DUO Turnier 1. ESV Bad Fischau</t>
  </si>
  <si>
    <t>Winzendorf</t>
  </si>
  <si>
    <t>Finalspiel gewonnen</t>
  </si>
  <si>
    <t>Finalspiel verloren</t>
  </si>
  <si>
    <t>Duo Turnier ESV Riegersberg Zwischenrunde</t>
  </si>
  <si>
    <t>Riegersberg</t>
  </si>
  <si>
    <t>Turnier ESV Hintenburg</t>
  </si>
  <si>
    <t>Sommersaison 2016</t>
  </si>
  <si>
    <t>(-8)</t>
  </si>
  <si>
    <t xml:space="preserve">Insgesamt wurde an 64 (Vorjahr 67) Meisterschafts- bzw. Pokalturnieren teilgenommen.  </t>
  </si>
  <si>
    <t>Dabei konnten 23 Stockerlplätze davon</t>
  </si>
  <si>
    <t>Es waren dabei 21 Schützen (2 Gastschützen) im Einsatz.</t>
  </si>
  <si>
    <t>Hervorzugeben sind der 2. Platz bei der Mixed Landesmeisterschaft, Platz 3 im Gebiet Süd und das Erreichen des Halbfinales beim NÖEV CUP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</si>
</sst>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mm/yyyy"/>
    <numFmt numFmtId="174" formatCode="0.000"/>
    <numFmt numFmtId="175" formatCode="00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10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Cornerstone"/>
      <family val="0"/>
    </font>
    <font>
      <b/>
      <i/>
      <sz val="24"/>
      <name val="OldCentury"/>
      <family val="0"/>
    </font>
    <font>
      <sz val="36"/>
      <name val="Pythagoras"/>
      <family val="0"/>
    </font>
    <font>
      <sz val="36"/>
      <name val="Arial"/>
      <family val="2"/>
    </font>
    <font>
      <sz val="26"/>
      <name val="Pythagoras"/>
      <family val="0"/>
    </font>
    <font>
      <sz val="22"/>
      <name val="Cornerstone"/>
      <family val="0"/>
    </font>
    <font>
      <sz val="26"/>
      <color indexed="10"/>
      <name val="Pythagoras"/>
      <family val="0"/>
    </font>
    <font>
      <sz val="36"/>
      <color indexed="12"/>
      <name val="Pythagoras"/>
      <family val="0"/>
    </font>
    <font>
      <sz val="24"/>
      <color indexed="10"/>
      <name val="OldCentury"/>
      <family val="0"/>
    </font>
    <font>
      <sz val="10"/>
      <color indexed="10"/>
      <name val="Arial"/>
      <family val="2"/>
    </font>
    <font>
      <sz val="24"/>
      <color indexed="10"/>
      <name val="Cornerstone"/>
      <family val="0"/>
    </font>
    <font>
      <b/>
      <i/>
      <sz val="24"/>
      <color indexed="10"/>
      <name val="OldCentury"/>
      <family val="0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8"/>
      <color indexed="10"/>
      <name val="Century Gothic"/>
      <family val="2"/>
    </font>
    <font>
      <b/>
      <i/>
      <sz val="24"/>
      <name val="Bradley Hand ITC"/>
      <family val="4"/>
    </font>
    <font>
      <b/>
      <i/>
      <sz val="24"/>
      <color indexed="10"/>
      <name val="Bradley Hand ITC"/>
      <family val="4"/>
    </font>
    <font>
      <sz val="24"/>
      <color indexed="10"/>
      <name val="Bradley Hand ITC"/>
      <family val="4"/>
    </font>
    <font>
      <b/>
      <i/>
      <sz val="24"/>
      <color indexed="12"/>
      <name val="Bradley Hand ITC"/>
      <family val="4"/>
    </font>
    <font>
      <sz val="24"/>
      <name val="Bradley Hand ITC"/>
      <family val="4"/>
    </font>
    <font>
      <b/>
      <sz val="24"/>
      <color indexed="12"/>
      <name val="Bradley Hand ITC"/>
      <family val="4"/>
    </font>
    <font>
      <sz val="9"/>
      <color indexed="8"/>
      <name val="Arial Baltic"/>
      <family val="0"/>
    </font>
    <font>
      <b/>
      <i/>
      <sz val="24"/>
      <color indexed="12"/>
      <name val="OldCentury"/>
      <family val="0"/>
    </font>
    <font>
      <b/>
      <i/>
      <sz val="24"/>
      <color indexed="57"/>
      <name val="OldCentury"/>
      <family val="0"/>
    </font>
    <font>
      <b/>
      <sz val="16"/>
      <name val="Arial"/>
      <family val="2"/>
    </font>
    <font>
      <b/>
      <i/>
      <sz val="36"/>
      <name val="Berlin Sans FB Demi"/>
      <family val="2"/>
    </font>
    <font>
      <b/>
      <i/>
      <sz val="36"/>
      <color indexed="10"/>
      <name val="Berlin Sans FB Demi"/>
      <family val="2"/>
    </font>
    <font>
      <b/>
      <i/>
      <sz val="36"/>
      <color indexed="12"/>
      <name val="Berlin Sans FB Demi"/>
      <family val="2"/>
    </font>
    <font>
      <b/>
      <i/>
      <sz val="36"/>
      <color indexed="57"/>
      <name val="Berlin Sans FB Demi"/>
      <family val="2"/>
    </font>
    <font>
      <sz val="26"/>
      <name val="Baskerville Old Face"/>
      <family val="1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2"/>
      <color indexed="62"/>
      <name val="Arial"/>
      <family val="2"/>
    </font>
    <font>
      <sz val="16"/>
      <color indexed="53"/>
      <name val="Arial"/>
      <family val="2"/>
    </font>
    <font>
      <sz val="16"/>
      <color indexed="49"/>
      <name val="Arial"/>
      <family val="2"/>
    </font>
    <font>
      <sz val="16"/>
      <color indexed="60"/>
      <name val="Arial"/>
      <family val="2"/>
    </font>
    <font>
      <b/>
      <i/>
      <sz val="24"/>
      <color indexed="17"/>
      <name val="Bradley Hand ITC"/>
      <family val="4"/>
    </font>
    <font>
      <b/>
      <sz val="16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17"/>
      <name val="Arial"/>
      <family val="2"/>
    </font>
    <font>
      <b/>
      <sz val="16"/>
      <color indexed="23"/>
      <name val="Arial"/>
      <family val="2"/>
    </font>
    <font>
      <b/>
      <sz val="16"/>
      <color indexed="56"/>
      <name val="Arial"/>
      <family val="2"/>
    </font>
    <font>
      <b/>
      <sz val="16"/>
      <color indexed="10"/>
      <name val="Arial"/>
      <family val="2"/>
    </font>
    <font>
      <b/>
      <sz val="16"/>
      <color indexed="40"/>
      <name val="Arial"/>
      <family val="2"/>
    </font>
    <font>
      <sz val="16"/>
      <name val="Calibri"/>
      <family val="2"/>
    </font>
    <font>
      <sz val="22"/>
      <color indexed="20"/>
      <name val="Calibri"/>
      <family val="2"/>
    </font>
    <font>
      <sz val="20"/>
      <color indexed="20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8"/>
      <color rgb="FFFF0000"/>
      <name val="Century Gothic"/>
      <family val="2"/>
    </font>
    <font>
      <sz val="16"/>
      <color theme="9" tint="-0.24997000396251678"/>
      <name val="Arial"/>
      <family val="2"/>
    </font>
    <font>
      <sz val="16"/>
      <color theme="8" tint="-0.24997000396251678"/>
      <name val="Arial"/>
      <family val="2"/>
    </font>
    <font>
      <sz val="16"/>
      <color theme="5" tint="-0.24997000396251678"/>
      <name val="Arial"/>
      <family val="2"/>
    </font>
    <font>
      <b/>
      <i/>
      <sz val="24"/>
      <color rgb="FF00B050"/>
      <name val="Bradley Hand ITC"/>
      <family val="4"/>
    </font>
    <font>
      <b/>
      <sz val="16"/>
      <color theme="9" tint="-0.24997000396251678"/>
      <name val="Arial"/>
      <family val="2"/>
    </font>
    <font>
      <b/>
      <sz val="16"/>
      <color theme="9" tint="-0.4999699890613556"/>
      <name val="Arial"/>
      <family val="2"/>
    </font>
    <font>
      <b/>
      <sz val="16"/>
      <color rgb="FF00B050"/>
      <name val="Arial"/>
      <family val="2"/>
    </font>
    <font>
      <b/>
      <sz val="16"/>
      <color theme="0" tint="-0.4999699890613556"/>
      <name val="Arial"/>
      <family val="2"/>
    </font>
    <font>
      <b/>
      <sz val="16"/>
      <color theme="3"/>
      <name val="Arial"/>
      <family val="2"/>
    </font>
    <font>
      <b/>
      <sz val="16"/>
      <color rgb="FFFF0000"/>
      <name val="Arial"/>
      <family val="2"/>
    </font>
    <font>
      <b/>
      <sz val="16"/>
      <color rgb="FF00B0F0"/>
      <name val="Arial"/>
      <family val="2"/>
    </font>
    <font>
      <b/>
      <sz val="16"/>
      <color rgb="FFC00000"/>
      <name val="Arial"/>
      <family val="2"/>
    </font>
    <font>
      <sz val="22"/>
      <color rgb="FF9C0006"/>
      <name val="Calibri"/>
      <family val="2"/>
    </font>
    <font>
      <sz val="2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91" fillId="0" borderId="0" xfId="0" applyFont="1" applyAlignment="1">
      <alignment/>
    </xf>
    <xf numFmtId="174" fontId="91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92" fillId="0" borderId="0" xfId="0" applyFont="1" applyAlignment="1">
      <alignment/>
    </xf>
    <xf numFmtId="14" fontId="92" fillId="0" borderId="0" xfId="0" applyNumberFormat="1" applyFont="1" applyAlignment="1">
      <alignment/>
    </xf>
    <xf numFmtId="174" fontId="92" fillId="0" borderId="0" xfId="0" applyNumberFormat="1" applyFont="1" applyAlignment="1">
      <alignment/>
    </xf>
    <xf numFmtId="10" fontId="93" fillId="0" borderId="11" xfId="0" applyNumberFormat="1" applyFont="1" applyBorder="1" applyAlignment="1">
      <alignment/>
    </xf>
    <xf numFmtId="0" fontId="94" fillId="0" borderId="0" xfId="0" applyFont="1" applyAlignment="1">
      <alignment/>
    </xf>
    <xf numFmtId="14" fontId="94" fillId="0" borderId="0" xfId="0" applyNumberFormat="1" applyFont="1" applyAlignment="1">
      <alignment/>
    </xf>
    <xf numFmtId="174" fontId="94" fillId="0" borderId="0" xfId="0" applyNumberFormat="1" applyFont="1" applyAlignment="1">
      <alignment/>
    </xf>
    <xf numFmtId="0" fontId="95" fillId="0" borderId="0" xfId="0" applyFont="1" applyAlignment="1">
      <alignment/>
    </xf>
    <xf numFmtId="14" fontId="95" fillId="0" borderId="0" xfId="0" applyNumberFormat="1" applyFont="1" applyAlignment="1">
      <alignment/>
    </xf>
    <xf numFmtId="174" fontId="95" fillId="0" borderId="0" xfId="0" applyNumberFormat="1" applyFont="1" applyAlignment="1">
      <alignment/>
    </xf>
    <xf numFmtId="0" fontId="96" fillId="0" borderId="0" xfId="0" applyFont="1" applyAlignment="1">
      <alignment/>
    </xf>
    <xf numFmtId="14" fontId="96" fillId="0" borderId="0" xfId="0" applyNumberFormat="1" applyFont="1" applyAlignment="1">
      <alignment/>
    </xf>
    <xf numFmtId="174" fontId="96" fillId="0" borderId="0" xfId="0" applyNumberFormat="1" applyFont="1" applyAlignment="1">
      <alignment/>
    </xf>
    <xf numFmtId="0" fontId="9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97" fillId="0" borderId="11" xfId="0" applyFont="1" applyBorder="1" applyAlignment="1">
      <alignment/>
    </xf>
    <xf numFmtId="0" fontId="98" fillId="0" borderId="0" xfId="0" applyFont="1" applyAlignment="1">
      <alignment/>
    </xf>
    <xf numFmtId="14" fontId="98" fillId="0" borderId="0" xfId="0" applyNumberFormat="1" applyFont="1" applyAlignment="1">
      <alignment/>
    </xf>
    <xf numFmtId="174" fontId="98" fillId="0" borderId="0" xfId="0" applyNumberFormat="1" applyFont="1" applyAlignment="1">
      <alignment/>
    </xf>
    <xf numFmtId="0" fontId="99" fillId="0" borderId="0" xfId="0" applyFont="1" applyAlignment="1">
      <alignment/>
    </xf>
    <xf numFmtId="14" fontId="99" fillId="0" borderId="0" xfId="0" applyNumberFormat="1" applyFont="1" applyAlignment="1">
      <alignment/>
    </xf>
    <xf numFmtId="174" fontId="99" fillId="0" borderId="0" xfId="0" applyNumberFormat="1" applyFont="1" applyAlignment="1">
      <alignment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/>
    </xf>
    <xf numFmtId="174" fontId="29" fillId="0" borderId="0" xfId="0" applyNumberFormat="1" applyFont="1" applyAlignment="1">
      <alignment/>
    </xf>
    <xf numFmtId="0" fontId="100" fillId="0" borderId="0" xfId="0" applyFont="1" applyAlignment="1">
      <alignment/>
    </xf>
    <xf numFmtId="14" fontId="100" fillId="0" borderId="0" xfId="0" applyNumberFormat="1" applyFont="1" applyAlignment="1">
      <alignment/>
    </xf>
    <xf numFmtId="174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14" fontId="101" fillId="0" borderId="0" xfId="0" applyNumberFormat="1" applyFont="1" applyAlignment="1">
      <alignment/>
    </xf>
    <xf numFmtId="174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14" fontId="102" fillId="0" borderId="0" xfId="0" applyNumberFormat="1" applyFont="1" applyAlignment="1">
      <alignment/>
    </xf>
    <xf numFmtId="174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74" fontId="103" fillId="0" borderId="0" xfId="0" applyNumberFormat="1" applyFont="1" applyAlignment="1">
      <alignment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14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14" fontId="104" fillId="0" borderId="0" xfId="0" applyNumberFormat="1" applyFont="1" applyAlignment="1">
      <alignment/>
    </xf>
    <xf numFmtId="174" fontId="104" fillId="0" borderId="0" xfId="0" applyNumberFormat="1" applyFont="1" applyAlignment="1">
      <alignment/>
    </xf>
    <xf numFmtId="0" fontId="34" fillId="0" borderId="0" xfId="0" applyFont="1" applyAlignment="1">
      <alignment/>
    </xf>
    <xf numFmtId="0" fontId="69" fillId="0" borderId="0" xfId="0" applyFont="1" applyAlignment="1">
      <alignment/>
    </xf>
    <xf numFmtId="20" fontId="69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0" fontId="105" fillId="0" borderId="0" xfId="0" applyFont="1" applyAlignment="1">
      <alignment/>
    </xf>
    <xf numFmtId="14" fontId="105" fillId="0" borderId="0" xfId="0" applyNumberFormat="1" applyFont="1" applyAlignment="1">
      <alignment/>
    </xf>
    <xf numFmtId="174" fontId="105" fillId="0" borderId="0" xfId="0" applyNumberFormat="1" applyFont="1" applyAlignment="1">
      <alignment/>
    </xf>
    <xf numFmtId="0" fontId="69" fillId="33" borderId="0" xfId="0" applyFont="1" applyFill="1" applyAlignment="1">
      <alignment/>
    </xf>
    <xf numFmtId="0" fontId="31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Continuous"/>
    </xf>
    <xf numFmtId="14" fontId="29" fillId="0" borderId="0" xfId="0" applyNumberFormat="1" applyFont="1" applyAlignment="1">
      <alignment horizontal="right"/>
    </xf>
    <xf numFmtId="0" fontId="106" fillId="33" borderId="0" xfId="52" applyFont="1" applyFill="1" applyAlignment="1">
      <alignment/>
    </xf>
    <xf numFmtId="0" fontId="107" fillId="33" borderId="0" xfId="52" applyFont="1" applyFill="1" applyAlignment="1">
      <alignment/>
    </xf>
    <xf numFmtId="0" fontId="20" fillId="34" borderId="10" xfId="0" applyFont="1" applyFill="1" applyBorder="1" applyAlignment="1">
      <alignment/>
    </xf>
    <xf numFmtId="0" fontId="97" fillId="34" borderId="15" xfId="0" applyFont="1" applyFill="1" applyBorder="1" applyAlignment="1">
      <alignment/>
    </xf>
    <xf numFmtId="0" fontId="13" fillId="34" borderId="0" xfId="0" applyFont="1" applyFill="1" applyAlignment="1">
      <alignment/>
    </xf>
    <xf numFmtId="0" fontId="25" fillId="34" borderId="10" xfId="0" applyFont="1" applyFill="1" applyBorder="1" applyAlignment="1">
      <alignment/>
    </xf>
    <xf numFmtId="10" fontId="93" fillId="34" borderId="11" xfId="0" applyNumberFormat="1" applyFont="1" applyFill="1" applyBorder="1" applyAlignment="1">
      <alignment/>
    </xf>
    <xf numFmtId="0" fontId="97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10" fontId="19" fillId="34" borderId="10" xfId="0" applyNumberFormat="1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69" fillId="34" borderId="16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2016
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-0.00675"/>
          <c:w val="0.980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SCH2016!$F$2:$F$70</c:f>
              <c:numCache>
                <c:ptCount val="69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</c:numCache>
            </c:numRef>
          </c:val>
        </c:ser>
        <c:axId val="5157335"/>
        <c:axId val="46416016"/>
      </c:barChart>
      <c:catAx>
        <c:axId val="51573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6016"/>
        <c:crosses val="autoZero"/>
        <c:auto val="1"/>
        <c:lblOffset val="100"/>
        <c:tickLblSkip val="1"/>
        <c:noMultiLvlLbl val="0"/>
      </c:catAx>
      <c:valAx>
        <c:axId val="46416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7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2009
</a:t>
            </a:r>
          </a:p>
        </c:rich>
      </c:tx>
      <c:layout>
        <c:manualLayout>
          <c:xMode val="factor"/>
          <c:yMode val="factor"/>
          <c:x val="0.36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0305"/>
          <c:w val="0.583"/>
          <c:h val="0.9375"/>
        </c:manualLayout>
      </c:layout>
      <c:radarChart>
        <c:radarStyle val="marker"/>
        <c:varyColors val="0"/>
        <c:ser>
          <c:idx val="0"/>
          <c:order val="0"/>
          <c:tx>
            <c:v>Mannschaft teilgenommen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SCH2016!$F$70</c:f>
              <c:numCache>
                <c:ptCount val="1"/>
              </c:numCache>
            </c:numRef>
          </c:val>
        </c:ser>
        <c:ser>
          <c:idx val="1"/>
          <c:order val="1"/>
          <c:tx>
            <c:v>Punkte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SCH2016!$E$2:$E$14</c:f>
              <c:numCache>
                <c:ptCount val="13"/>
                <c:pt idx="0">
                  <c:v>18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2</c:v>
                </c:pt>
                <c:pt idx="11">
                  <c:v>16</c:v>
                </c:pt>
                <c:pt idx="12">
                  <c:v>17</c:v>
                </c:pt>
              </c:numCache>
            </c:numRef>
          </c:val>
        </c:ser>
        <c:ser>
          <c:idx val="2"/>
          <c:order val="2"/>
          <c:tx>
            <c:v>Platzierung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SCH2016!$F$2:$F$70</c:f>
              <c:numCache>
                <c:ptCount val="69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</c:numCache>
            </c:numRef>
          </c:val>
        </c:ser>
        <c:axId val="15090961"/>
        <c:axId val="1600922"/>
      </c:radarChart>
      <c:catAx>
        <c:axId val="150909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0922"/>
        <c:crosses val="autoZero"/>
        <c:auto val="0"/>
        <c:lblOffset val="100"/>
        <c:tickLblSkip val="1"/>
        <c:noMultiLvlLbl val="0"/>
      </c:catAx>
      <c:valAx>
        <c:axId val="1600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0961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4842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85" zoomScaleNormal="85" zoomScalePageLayoutView="0" workbookViewId="0" topLeftCell="A1">
      <selection activeCell="A1" sqref="A1:L65"/>
    </sheetView>
  </sheetViews>
  <sheetFormatPr defaultColWidth="11.421875" defaultRowHeight="12.75"/>
  <cols>
    <col min="1" max="1" width="79.421875" style="0" customWidth="1"/>
    <col min="2" max="2" width="21.57421875" style="0" customWidth="1"/>
    <col min="3" max="3" width="26.00390625" style="0" bestFit="1" customWidth="1"/>
    <col min="5" max="5" width="16.57421875" style="0" customWidth="1"/>
    <col min="6" max="6" width="14.57421875" style="0" bestFit="1" customWidth="1"/>
    <col min="7" max="7" width="14.421875" style="0" customWidth="1"/>
    <col min="8" max="8" width="31.140625" style="0" bestFit="1" customWidth="1"/>
    <col min="9" max="9" width="32.28125" style="0" customWidth="1"/>
    <col min="10" max="10" width="33.140625" style="0" customWidth="1"/>
    <col min="11" max="12" width="32.00390625" style="0" customWidth="1"/>
    <col min="13" max="13" width="23.421875" style="2" customWidth="1"/>
  </cols>
  <sheetData>
    <row r="1" spans="1:13" s="27" customFormat="1" ht="2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11</v>
      </c>
      <c r="G1" s="1" t="s">
        <v>3</v>
      </c>
      <c r="H1" s="1" t="s">
        <v>4</v>
      </c>
      <c r="I1" s="1" t="s">
        <v>4</v>
      </c>
      <c r="J1" s="1" t="s">
        <v>4</v>
      </c>
      <c r="K1" s="1" t="s">
        <v>4</v>
      </c>
      <c r="L1" s="1" t="s">
        <v>4</v>
      </c>
      <c r="M1" s="5"/>
    </row>
    <row r="2" spans="1:13" s="50" customFormat="1" ht="20.25">
      <c r="A2" s="50" t="s">
        <v>41</v>
      </c>
      <c r="B2" s="51">
        <v>42440</v>
      </c>
      <c r="C2" s="50" t="s">
        <v>42</v>
      </c>
      <c r="D2" s="50">
        <v>11</v>
      </c>
      <c r="E2" s="50">
        <v>18</v>
      </c>
      <c r="F2" s="50">
        <v>8</v>
      </c>
      <c r="G2" s="50" t="s">
        <v>43</v>
      </c>
      <c r="H2" s="50" t="s">
        <v>27</v>
      </c>
      <c r="I2" s="50" t="s">
        <v>19</v>
      </c>
      <c r="M2" s="52"/>
    </row>
    <row r="3" spans="1:13" s="73" customFormat="1" ht="20.25">
      <c r="A3" s="73" t="s">
        <v>44</v>
      </c>
      <c r="B3" s="74">
        <v>42441</v>
      </c>
      <c r="C3" s="73" t="s">
        <v>33</v>
      </c>
      <c r="D3" s="73">
        <v>18</v>
      </c>
      <c r="E3" s="73">
        <v>12</v>
      </c>
      <c r="F3" s="73">
        <v>9</v>
      </c>
      <c r="G3" s="73" t="s">
        <v>43</v>
      </c>
      <c r="H3" s="73" t="s">
        <v>18</v>
      </c>
      <c r="I3" s="73" t="s">
        <v>7</v>
      </c>
      <c r="J3" s="73" t="s">
        <v>8</v>
      </c>
      <c r="K3" s="73" t="s">
        <v>16</v>
      </c>
      <c r="M3" s="75"/>
    </row>
    <row r="4" spans="1:13" s="50" customFormat="1" ht="20.25">
      <c r="A4" s="50" t="s">
        <v>52</v>
      </c>
      <c r="B4" s="51">
        <v>42447</v>
      </c>
      <c r="C4" s="50" t="s">
        <v>53</v>
      </c>
      <c r="D4" s="50">
        <v>11</v>
      </c>
      <c r="E4" s="50">
        <v>7</v>
      </c>
      <c r="F4" s="50">
        <v>3</v>
      </c>
      <c r="G4" s="50" t="s">
        <v>32</v>
      </c>
      <c r="H4" s="50" t="s">
        <v>36</v>
      </c>
      <c r="I4" s="50" t="s">
        <v>17</v>
      </c>
      <c r="M4" s="52"/>
    </row>
    <row r="5" spans="1:13" s="68" customFormat="1" ht="20.25">
      <c r="A5" s="68" t="s">
        <v>54</v>
      </c>
      <c r="B5" s="72">
        <v>42449</v>
      </c>
      <c r="C5" s="68" t="s">
        <v>33</v>
      </c>
      <c r="D5" s="68">
        <v>12</v>
      </c>
      <c r="E5" s="68">
        <v>8</v>
      </c>
      <c r="F5" s="68">
        <v>11</v>
      </c>
      <c r="G5" s="68" t="s">
        <v>55</v>
      </c>
      <c r="H5" s="68" t="s">
        <v>35</v>
      </c>
      <c r="I5" s="68" t="s">
        <v>17</v>
      </c>
      <c r="J5" s="68" t="s">
        <v>36</v>
      </c>
      <c r="K5" s="68" t="s">
        <v>27</v>
      </c>
      <c r="L5" s="68" t="s">
        <v>46</v>
      </c>
      <c r="M5" s="69"/>
    </row>
    <row r="6" spans="1:13" s="62" customFormat="1" ht="20.25">
      <c r="A6" s="62" t="s">
        <v>57</v>
      </c>
      <c r="B6" s="63">
        <v>42457</v>
      </c>
      <c r="C6" s="62" t="s">
        <v>58</v>
      </c>
      <c r="D6" s="62">
        <v>21</v>
      </c>
      <c r="E6" s="62">
        <v>0</v>
      </c>
      <c r="F6" s="62">
        <v>21</v>
      </c>
      <c r="G6" s="62" t="s">
        <v>43</v>
      </c>
      <c r="H6" s="62" t="s">
        <v>17</v>
      </c>
      <c r="M6" s="64"/>
    </row>
    <row r="7" spans="1:13" s="56" customFormat="1" ht="20.25">
      <c r="A7" s="56" t="s">
        <v>56</v>
      </c>
      <c r="B7" s="57">
        <v>42462</v>
      </c>
      <c r="C7" s="56" t="s">
        <v>33</v>
      </c>
      <c r="D7" s="56">
        <v>9</v>
      </c>
      <c r="E7" s="56">
        <v>11</v>
      </c>
      <c r="F7" s="56">
        <v>3</v>
      </c>
      <c r="G7" s="56" t="s">
        <v>32</v>
      </c>
      <c r="H7" s="56" t="s">
        <v>19</v>
      </c>
      <c r="I7" s="56" t="s">
        <v>16</v>
      </c>
      <c r="J7" s="56" t="s">
        <v>8</v>
      </c>
      <c r="K7" s="56" t="s">
        <v>6</v>
      </c>
      <c r="M7" s="58"/>
    </row>
    <row r="8" spans="1:13" s="56" customFormat="1" ht="20.25">
      <c r="A8" s="56" t="s">
        <v>70</v>
      </c>
      <c r="B8" s="57">
        <v>42474</v>
      </c>
      <c r="C8" s="56" t="s">
        <v>71</v>
      </c>
      <c r="D8" s="56">
        <v>5</v>
      </c>
      <c r="E8" s="56">
        <v>11</v>
      </c>
      <c r="F8" s="56">
        <v>1</v>
      </c>
      <c r="G8" s="56" t="s">
        <v>32</v>
      </c>
      <c r="H8" s="56" t="s">
        <v>28</v>
      </c>
      <c r="I8" s="56" t="s">
        <v>46</v>
      </c>
      <c r="J8" s="56" t="s">
        <v>36</v>
      </c>
      <c r="K8" s="56" t="s">
        <v>27</v>
      </c>
      <c r="M8" s="58"/>
    </row>
    <row r="9" spans="1:13" s="56" customFormat="1" ht="20.25">
      <c r="A9" s="56" t="s">
        <v>72</v>
      </c>
      <c r="B9" s="57">
        <v>42475</v>
      </c>
      <c r="C9" s="56" t="s">
        <v>73</v>
      </c>
      <c r="D9" s="56">
        <v>11</v>
      </c>
      <c r="E9" s="56">
        <v>13</v>
      </c>
      <c r="F9" s="56">
        <v>3</v>
      </c>
      <c r="G9" s="56" t="s">
        <v>32</v>
      </c>
      <c r="H9" s="56" t="s">
        <v>16</v>
      </c>
      <c r="I9" s="56" t="s">
        <v>24</v>
      </c>
      <c r="J9" s="56" t="s">
        <v>5</v>
      </c>
      <c r="K9" s="56" t="s">
        <v>6</v>
      </c>
      <c r="M9" s="58"/>
    </row>
    <row r="10" spans="1:13" s="56" customFormat="1" ht="20.25">
      <c r="A10" s="56" t="s">
        <v>74</v>
      </c>
      <c r="B10" s="57">
        <v>42476</v>
      </c>
      <c r="C10" s="56" t="s">
        <v>33</v>
      </c>
      <c r="D10" s="56">
        <v>9</v>
      </c>
      <c r="E10" s="56">
        <v>6</v>
      </c>
      <c r="F10" s="56">
        <v>6</v>
      </c>
      <c r="G10" s="56" t="s">
        <v>43</v>
      </c>
      <c r="H10" s="56" t="s">
        <v>38</v>
      </c>
      <c r="I10" s="56" t="s">
        <v>46</v>
      </c>
      <c r="J10" s="56" t="s">
        <v>28</v>
      </c>
      <c r="K10" s="56" t="s">
        <v>17</v>
      </c>
      <c r="M10" s="58"/>
    </row>
    <row r="11" spans="1:13" s="59" customFormat="1" ht="20.25">
      <c r="A11" s="59" t="s">
        <v>75</v>
      </c>
      <c r="B11" s="60">
        <v>42477</v>
      </c>
      <c r="C11" s="59" t="s">
        <v>33</v>
      </c>
      <c r="D11" s="59">
        <v>11</v>
      </c>
      <c r="E11" s="59">
        <v>10</v>
      </c>
      <c r="F11" s="59">
        <v>6</v>
      </c>
      <c r="G11" s="59" t="s">
        <v>43</v>
      </c>
      <c r="H11" s="59" t="s">
        <v>76</v>
      </c>
      <c r="I11" s="59" t="s">
        <v>17</v>
      </c>
      <c r="J11" s="59" t="s">
        <v>36</v>
      </c>
      <c r="K11" s="59" t="s">
        <v>28</v>
      </c>
      <c r="M11" s="61"/>
    </row>
    <row r="12" spans="1:13" s="56" customFormat="1" ht="20.25">
      <c r="A12" s="56" t="s">
        <v>77</v>
      </c>
      <c r="B12" s="57">
        <v>42482</v>
      </c>
      <c r="C12" s="56" t="s">
        <v>78</v>
      </c>
      <c r="D12" s="56">
        <v>5</v>
      </c>
      <c r="E12" s="56">
        <v>2</v>
      </c>
      <c r="F12" s="56">
        <v>5</v>
      </c>
      <c r="G12" s="56" t="s">
        <v>43</v>
      </c>
      <c r="H12" s="56" t="s">
        <v>38</v>
      </c>
      <c r="I12" s="56" t="s">
        <v>18</v>
      </c>
      <c r="J12" s="56" t="s">
        <v>36</v>
      </c>
      <c r="K12" s="56" t="s">
        <v>8</v>
      </c>
      <c r="M12" s="58"/>
    </row>
    <row r="13" spans="1:13" s="80" customFormat="1" ht="20.25">
      <c r="A13" s="80" t="s">
        <v>93</v>
      </c>
      <c r="B13" s="81">
        <v>42483</v>
      </c>
      <c r="C13" s="80" t="s">
        <v>79</v>
      </c>
      <c r="D13" s="80">
        <v>12</v>
      </c>
      <c r="E13" s="80">
        <v>16</v>
      </c>
      <c r="F13" s="80">
        <v>4</v>
      </c>
      <c r="G13" s="80" t="s">
        <v>43</v>
      </c>
      <c r="H13" s="80" t="s">
        <v>16</v>
      </c>
      <c r="I13" s="80" t="s">
        <v>24</v>
      </c>
      <c r="J13" s="80" t="s">
        <v>37</v>
      </c>
      <c r="K13" s="80" t="s">
        <v>6</v>
      </c>
      <c r="M13" s="82"/>
    </row>
    <row r="14" spans="1:13" s="59" customFormat="1" ht="20.25">
      <c r="A14" s="59" t="s">
        <v>80</v>
      </c>
      <c r="B14" s="60">
        <v>42484</v>
      </c>
      <c r="C14" s="59" t="s">
        <v>33</v>
      </c>
      <c r="D14" s="59">
        <v>15</v>
      </c>
      <c r="E14" s="59">
        <v>17</v>
      </c>
      <c r="F14" s="59">
        <v>6</v>
      </c>
      <c r="G14" s="59" t="s">
        <v>32</v>
      </c>
      <c r="H14" s="59" t="s">
        <v>35</v>
      </c>
      <c r="I14" s="59" t="s">
        <v>17</v>
      </c>
      <c r="J14" s="59" t="s">
        <v>36</v>
      </c>
      <c r="K14" s="59" t="s">
        <v>27</v>
      </c>
      <c r="M14" s="61"/>
    </row>
    <row r="15" spans="1:13" s="50" customFormat="1" ht="20.25">
      <c r="A15" s="50" t="s">
        <v>86</v>
      </c>
      <c r="B15" s="51">
        <v>42490</v>
      </c>
      <c r="C15" s="50" t="s">
        <v>87</v>
      </c>
      <c r="D15" s="50">
        <v>9</v>
      </c>
      <c r="E15" s="50">
        <v>13</v>
      </c>
      <c r="F15" s="50">
        <v>2</v>
      </c>
      <c r="G15" s="50" t="s">
        <v>32</v>
      </c>
      <c r="H15" s="50" t="s">
        <v>5</v>
      </c>
      <c r="I15" s="50" t="s">
        <v>24</v>
      </c>
      <c r="M15" s="52"/>
    </row>
    <row r="16" spans="1:13" s="80" customFormat="1" ht="20.25">
      <c r="A16" s="80" t="s">
        <v>88</v>
      </c>
      <c r="B16" s="81">
        <v>42495</v>
      </c>
      <c r="C16" s="80" t="s">
        <v>33</v>
      </c>
      <c r="D16" s="80">
        <v>12</v>
      </c>
      <c r="E16" s="80">
        <v>16</v>
      </c>
      <c r="F16" s="80">
        <v>2</v>
      </c>
      <c r="G16" s="80" t="s">
        <v>32</v>
      </c>
      <c r="H16" s="80" t="s">
        <v>14</v>
      </c>
      <c r="I16" s="80" t="s">
        <v>24</v>
      </c>
      <c r="J16" s="80" t="s">
        <v>15</v>
      </c>
      <c r="K16" s="80" t="s">
        <v>6</v>
      </c>
      <c r="M16" s="82"/>
    </row>
    <row r="17" spans="1:13" s="80" customFormat="1" ht="20.25">
      <c r="A17" s="80" t="s">
        <v>88</v>
      </c>
      <c r="B17" s="81">
        <v>42495</v>
      </c>
      <c r="C17" s="80" t="s">
        <v>33</v>
      </c>
      <c r="D17" s="80">
        <v>12</v>
      </c>
      <c r="E17" s="80">
        <v>8</v>
      </c>
      <c r="F17" s="80">
        <v>9</v>
      </c>
      <c r="G17" s="80" t="s">
        <v>43</v>
      </c>
      <c r="H17" s="80" t="s">
        <v>35</v>
      </c>
      <c r="I17" s="80" t="s">
        <v>16</v>
      </c>
      <c r="J17" s="80" t="s">
        <v>36</v>
      </c>
      <c r="K17" s="80" t="s">
        <v>17</v>
      </c>
      <c r="L17" s="80" t="s">
        <v>27</v>
      </c>
      <c r="M17" s="82"/>
    </row>
    <row r="18" spans="1:13" s="50" customFormat="1" ht="20.25">
      <c r="A18" s="50" t="s">
        <v>91</v>
      </c>
      <c r="B18" s="51">
        <v>42495</v>
      </c>
      <c r="C18" s="50" t="s">
        <v>92</v>
      </c>
      <c r="D18" s="50">
        <v>11</v>
      </c>
      <c r="E18" s="50">
        <v>14</v>
      </c>
      <c r="F18" s="50">
        <v>4</v>
      </c>
      <c r="G18" s="50" t="s">
        <v>43</v>
      </c>
      <c r="H18" s="50" t="s">
        <v>46</v>
      </c>
      <c r="I18" s="50" t="s">
        <v>8</v>
      </c>
      <c r="M18" s="52"/>
    </row>
    <row r="19" spans="1:13" s="65" customFormat="1" ht="20.25">
      <c r="A19" s="65" t="s">
        <v>89</v>
      </c>
      <c r="B19" s="66">
        <v>42497</v>
      </c>
      <c r="C19" s="65" t="s">
        <v>90</v>
      </c>
      <c r="D19" s="65">
        <v>9</v>
      </c>
      <c r="E19" s="65">
        <v>12</v>
      </c>
      <c r="F19" s="65">
        <v>2</v>
      </c>
      <c r="G19" s="65" t="s">
        <v>32</v>
      </c>
      <c r="H19" s="65" t="s">
        <v>18</v>
      </c>
      <c r="I19" s="65" t="s">
        <v>16</v>
      </c>
      <c r="J19" s="65" t="s">
        <v>6</v>
      </c>
      <c r="M19" s="67"/>
    </row>
    <row r="20" spans="1:13" s="50" customFormat="1" ht="20.25">
      <c r="A20" s="50" t="s">
        <v>97</v>
      </c>
      <c r="B20" s="51">
        <v>42501</v>
      </c>
      <c r="C20" s="50" t="s">
        <v>98</v>
      </c>
      <c r="D20" s="50">
        <v>9</v>
      </c>
      <c r="E20" s="50">
        <v>10</v>
      </c>
      <c r="F20" s="50">
        <v>4</v>
      </c>
      <c r="G20" s="50" t="s">
        <v>32</v>
      </c>
      <c r="H20" s="50" t="s">
        <v>36</v>
      </c>
      <c r="I20" s="50" t="s">
        <v>46</v>
      </c>
      <c r="J20" s="50" t="s">
        <v>6</v>
      </c>
      <c r="M20" s="52"/>
    </row>
    <row r="21" spans="1:13" s="56" customFormat="1" ht="20.25">
      <c r="A21" s="56" t="s">
        <v>94</v>
      </c>
      <c r="B21" s="57">
        <v>42503</v>
      </c>
      <c r="C21" s="56" t="s">
        <v>95</v>
      </c>
      <c r="D21" s="56">
        <v>11</v>
      </c>
      <c r="E21" s="56">
        <v>15</v>
      </c>
      <c r="F21" s="56">
        <v>7</v>
      </c>
      <c r="G21" s="56" t="s">
        <v>43</v>
      </c>
      <c r="H21" s="56" t="s">
        <v>36</v>
      </c>
      <c r="I21" s="56" t="s">
        <v>46</v>
      </c>
      <c r="J21" s="56" t="s">
        <v>8</v>
      </c>
      <c r="K21" s="56" t="s">
        <v>28</v>
      </c>
      <c r="M21" s="58"/>
    </row>
    <row r="22" spans="1:13" s="80" customFormat="1" ht="20.25">
      <c r="A22" s="80" t="s">
        <v>96</v>
      </c>
      <c r="B22" s="81">
        <v>42504</v>
      </c>
      <c r="C22" s="80" t="s">
        <v>58</v>
      </c>
      <c r="D22" s="80">
        <v>13</v>
      </c>
      <c r="E22" s="80">
        <v>12</v>
      </c>
      <c r="F22" s="80">
        <v>6</v>
      </c>
      <c r="G22" s="80" t="s">
        <v>43</v>
      </c>
      <c r="H22" s="80" t="s">
        <v>16</v>
      </c>
      <c r="I22" s="80" t="s">
        <v>24</v>
      </c>
      <c r="J22" s="80" t="s">
        <v>37</v>
      </c>
      <c r="K22" s="80" t="s">
        <v>6</v>
      </c>
      <c r="M22" s="82"/>
    </row>
    <row r="23" spans="1:13" s="56" customFormat="1" ht="20.25">
      <c r="A23" s="56" t="s">
        <v>99</v>
      </c>
      <c r="B23" s="57">
        <v>42509</v>
      </c>
      <c r="C23" s="56" t="s">
        <v>33</v>
      </c>
      <c r="D23" s="56">
        <v>6</v>
      </c>
      <c r="E23" s="56">
        <v>7</v>
      </c>
      <c r="F23" s="56">
        <v>3</v>
      </c>
      <c r="G23" s="56" t="s">
        <v>32</v>
      </c>
      <c r="H23" s="56" t="s">
        <v>18</v>
      </c>
      <c r="I23" s="56" t="s">
        <v>7</v>
      </c>
      <c r="J23" s="56" t="s">
        <v>17</v>
      </c>
      <c r="K23" s="56" t="s">
        <v>27</v>
      </c>
      <c r="M23" s="58"/>
    </row>
    <row r="24" spans="1:13" s="56" customFormat="1" ht="20.25">
      <c r="A24" s="56" t="s">
        <v>100</v>
      </c>
      <c r="B24" s="57">
        <v>42511</v>
      </c>
      <c r="C24" s="56" t="s">
        <v>87</v>
      </c>
      <c r="D24" s="56">
        <v>9</v>
      </c>
      <c r="E24" s="56">
        <v>10</v>
      </c>
      <c r="F24" s="56">
        <v>5</v>
      </c>
      <c r="G24" s="56" t="s">
        <v>43</v>
      </c>
      <c r="H24" s="56" t="s">
        <v>18</v>
      </c>
      <c r="I24" s="56" t="s">
        <v>7</v>
      </c>
      <c r="J24" s="56" t="s">
        <v>16</v>
      </c>
      <c r="K24" s="56" t="s">
        <v>6</v>
      </c>
      <c r="M24" s="58"/>
    </row>
    <row r="25" spans="1:13" s="56" customFormat="1" ht="20.25">
      <c r="A25" s="56" t="s">
        <v>104</v>
      </c>
      <c r="B25" s="57">
        <v>42514</v>
      </c>
      <c r="C25" s="56" t="s">
        <v>105</v>
      </c>
      <c r="D25" s="56">
        <v>5</v>
      </c>
      <c r="E25" s="56">
        <v>4</v>
      </c>
      <c r="F25" s="56">
        <v>5</v>
      </c>
      <c r="G25" s="56" t="s">
        <v>43</v>
      </c>
      <c r="H25" s="56" t="s">
        <v>35</v>
      </c>
      <c r="I25" s="56" t="s">
        <v>46</v>
      </c>
      <c r="J25" s="56" t="s">
        <v>36</v>
      </c>
      <c r="K25" s="56" t="s">
        <v>27</v>
      </c>
      <c r="M25" s="58"/>
    </row>
    <row r="26" spans="1:13" s="65" customFormat="1" ht="20.25">
      <c r="A26" s="65" t="s">
        <v>106</v>
      </c>
      <c r="B26" s="66">
        <v>42519</v>
      </c>
      <c r="C26" s="65" t="s">
        <v>107</v>
      </c>
      <c r="D26" s="65">
        <v>7</v>
      </c>
      <c r="E26" s="65">
        <v>5</v>
      </c>
      <c r="F26" s="65">
        <v>6</v>
      </c>
      <c r="G26" s="65" t="s">
        <v>32</v>
      </c>
      <c r="H26" s="65" t="s">
        <v>46</v>
      </c>
      <c r="I26" s="65" t="s">
        <v>8</v>
      </c>
      <c r="J26" s="65" t="s">
        <v>19</v>
      </c>
      <c r="M26" s="67"/>
    </row>
    <row r="27" spans="1:13" s="50" customFormat="1" ht="20.25">
      <c r="A27" s="50" t="s">
        <v>108</v>
      </c>
      <c r="B27" s="51">
        <v>42522</v>
      </c>
      <c r="C27" s="50" t="s">
        <v>98</v>
      </c>
      <c r="D27" s="50">
        <v>10</v>
      </c>
      <c r="E27" s="50">
        <v>8</v>
      </c>
      <c r="F27" s="50">
        <v>6</v>
      </c>
      <c r="G27" s="50" t="s">
        <v>32</v>
      </c>
      <c r="H27" s="50" t="s">
        <v>15</v>
      </c>
      <c r="I27" s="50" t="s">
        <v>24</v>
      </c>
      <c r="M27" s="52"/>
    </row>
    <row r="28" spans="1:13" s="80" customFormat="1" ht="20.25">
      <c r="A28" s="80" t="s">
        <v>109</v>
      </c>
      <c r="B28" s="81">
        <v>42524</v>
      </c>
      <c r="C28" s="80" t="s">
        <v>98</v>
      </c>
      <c r="D28" s="80">
        <v>9</v>
      </c>
      <c r="E28" s="80">
        <v>7</v>
      </c>
      <c r="F28" s="80">
        <v>5</v>
      </c>
      <c r="G28" s="80" t="s">
        <v>43</v>
      </c>
      <c r="H28" s="80" t="s">
        <v>18</v>
      </c>
      <c r="I28" s="80" t="s">
        <v>7</v>
      </c>
      <c r="J28" s="80" t="s">
        <v>37</v>
      </c>
      <c r="K28" s="80" t="s">
        <v>8</v>
      </c>
      <c r="L28" s="80" t="s">
        <v>30</v>
      </c>
      <c r="M28" s="82"/>
    </row>
    <row r="29" spans="1:13" s="56" customFormat="1" ht="20.25">
      <c r="A29" s="56" t="s">
        <v>110</v>
      </c>
      <c r="B29" s="92">
        <v>42524</v>
      </c>
      <c r="C29" s="56" t="s">
        <v>111</v>
      </c>
      <c r="D29" s="56">
        <v>5</v>
      </c>
      <c r="E29" s="56">
        <v>6</v>
      </c>
      <c r="F29" s="56">
        <v>3</v>
      </c>
      <c r="G29" s="56" t="s">
        <v>43</v>
      </c>
      <c r="H29" s="56" t="s">
        <v>35</v>
      </c>
      <c r="I29" s="56" t="s">
        <v>16</v>
      </c>
      <c r="J29" s="56" t="s">
        <v>36</v>
      </c>
      <c r="K29" s="56" t="s">
        <v>46</v>
      </c>
      <c r="M29" s="58"/>
    </row>
    <row r="30" spans="1:13" s="56" customFormat="1" ht="20.25">
      <c r="A30" s="56" t="s">
        <v>112</v>
      </c>
      <c r="B30" s="57">
        <v>42525</v>
      </c>
      <c r="C30" s="56" t="s">
        <v>113</v>
      </c>
      <c r="D30" s="56">
        <v>15</v>
      </c>
      <c r="E30" s="56">
        <v>33</v>
      </c>
      <c r="F30" s="56">
        <v>3</v>
      </c>
      <c r="G30" s="56" t="s">
        <v>32</v>
      </c>
      <c r="H30" s="56" t="s">
        <v>17</v>
      </c>
      <c r="I30" s="56" t="s">
        <v>24</v>
      </c>
      <c r="J30" s="56" t="s">
        <v>5</v>
      </c>
      <c r="K30" s="56" t="s">
        <v>6</v>
      </c>
      <c r="M30" s="58"/>
    </row>
    <row r="31" spans="1:13" s="50" customFormat="1" ht="20.25">
      <c r="A31" s="50" t="s">
        <v>108</v>
      </c>
      <c r="B31" s="51">
        <v>42529</v>
      </c>
      <c r="C31" s="50" t="s">
        <v>98</v>
      </c>
      <c r="D31" s="50">
        <v>11</v>
      </c>
      <c r="E31" s="50">
        <v>14</v>
      </c>
      <c r="F31" s="50">
        <v>3</v>
      </c>
      <c r="G31" s="50" t="s">
        <v>32</v>
      </c>
      <c r="H31" s="50" t="s">
        <v>5</v>
      </c>
      <c r="I31" s="50" t="s">
        <v>24</v>
      </c>
      <c r="M31" s="52"/>
    </row>
    <row r="32" spans="1:13" s="50" customFormat="1" ht="20.25">
      <c r="A32" s="50" t="s">
        <v>108</v>
      </c>
      <c r="B32" s="51">
        <v>42529</v>
      </c>
      <c r="C32" s="50" t="s">
        <v>98</v>
      </c>
      <c r="D32" s="50">
        <v>11</v>
      </c>
      <c r="E32" s="50">
        <v>16</v>
      </c>
      <c r="F32" s="50">
        <v>1</v>
      </c>
      <c r="G32" s="50" t="s">
        <v>32</v>
      </c>
      <c r="H32" s="50" t="s">
        <v>17</v>
      </c>
      <c r="I32" s="50" t="s">
        <v>6</v>
      </c>
      <c r="M32" s="52"/>
    </row>
    <row r="33" spans="1:13" s="56" customFormat="1" ht="20.25">
      <c r="A33" s="56" t="s">
        <v>115</v>
      </c>
      <c r="B33" s="57">
        <v>42531</v>
      </c>
      <c r="C33" s="56" t="s">
        <v>116</v>
      </c>
      <c r="D33" s="56">
        <v>9</v>
      </c>
      <c r="E33" s="56">
        <v>15</v>
      </c>
      <c r="F33" s="56">
        <v>1</v>
      </c>
      <c r="G33" s="56" t="s">
        <v>32</v>
      </c>
      <c r="H33" s="56" t="s">
        <v>17</v>
      </c>
      <c r="I33" s="56" t="s">
        <v>24</v>
      </c>
      <c r="J33" s="56" t="s">
        <v>5</v>
      </c>
      <c r="K33" s="56" t="s">
        <v>6</v>
      </c>
      <c r="M33" s="58"/>
    </row>
    <row r="34" spans="1:13" s="56" customFormat="1" ht="20.25">
      <c r="A34" s="56" t="s">
        <v>117</v>
      </c>
      <c r="B34" s="57">
        <v>42535</v>
      </c>
      <c r="C34" s="56" t="s">
        <v>105</v>
      </c>
      <c r="D34" s="56">
        <v>5</v>
      </c>
      <c r="E34" s="56">
        <v>7</v>
      </c>
      <c r="F34" s="56">
        <v>4</v>
      </c>
      <c r="G34" s="56" t="s">
        <v>43</v>
      </c>
      <c r="H34" s="56" t="s">
        <v>28</v>
      </c>
      <c r="I34" s="56" t="s">
        <v>27</v>
      </c>
      <c r="J34" s="56" t="s">
        <v>16</v>
      </c>
      <c r="K34" s="56" t="s">
        <v>46</v>
      </c>
      <c r="M34" s="58"/>
    </row>
    <row r="35" spans="1:13" s="80" customFormat="1" ht="20.25">
      <c r="A35" s="80" t="s">
        <v>118</v>
      </c>
      <c r="B35" s="81" t="s">
        <v>119</v>
      </c>
      <c r="C35" s="80" t="s">
        <v>120</v>
      </c>
      <c r="D35" s="80">
        <v>13</v>
      </c>
      <c r="E35" s="80">
        <v>32</v>
      </c>
      <c r="F35" s="80">
        <v>9</v>
      </c>
      <c r="G35" s="80" t="s">
        <v>43</v>
      </c>
      <c r="H35" s="80" t="s">
        <v>17</v>
      </c>
      <c r="I35" s="80" t="s">
        <v>24</v>
      </c>
      <c r="J35" s="80" t="s">
        <v>5</v>
      </c>
      <c r="K35" s="80" t="s">
        <v>6</v>
      </c>
      <c r="L35" s="80" t="s">
        <v>31</v>
      </c>
      <c r="M35" s="82"/>
    </row>
    <row r="36" spans="1:13" s="56" customFormat="1" ht="20.25">
      <c r="A36" s="56" t="s">
        <v>121</v>
      </c>
      <c r="B36" s="57">
        <v>42546</v>
      </c>
      <c r="C36" s="56" t="s">
        <v>90</v>
      </c>
      <c r="D36" s="56">
        <v>9</v>
      </c>
      <c r="E36" s="56">
        <v>7</v>
      </c>
      <c r="F36" s="56">
        <v>4</v>
      </c>
      <c r="G36" s="56" t="s">
        <v>43</v>
      </c>
      <c r="H36" s="56" t="s">
        <v>18</v>
      </c>
      <c r="I36" s="56" t="s">
        <v>27</v>
      </c>
      <c r="J36" s="56" t="s">
        <v>16</v>
      </c>
      <c r="K36" s="56" t="s">
        <v>35</v>
      </c>
      <c r="M36" s="58"/>
    </row>
    <row r="37" spans="1:13" s="80" customFormat="1" ht="20.25">
      <c r="A37" s="80" t="s">
        <v>122</v>
      </c>
      <c r="B37" s="81">
        <v>42554</v>
      </c>
      <c r="C37" s="80" t="s">
        <v>58</v>
      </c>
      <c r="D37" s="80">
        <v>11</v>
      </c>
      <c r="E37" s="80">
        <v>14</v>
      </c>
      <c r="F37" s="80">
        <v>3</v>
      </c>
      <c r="G37" s="80" t="s">
        <v>32</v>
      </c>
      <c r="H37" s="80" t="s">
        <v>19</v>
      </c>
      <c r="I37" s="80" t="s">
        <v>27</v>
      </c>
      <c r="J37" s="80" t="s">
        <v>16</v>
      </c>
      <c r="K37" s="80" t="s">
        <v>46</v>
      </c>
      <c r="L37" s="80" t="s">
        <v>31</v>
      </c>
      <c r="M37" s="82"/>
    </row>
    <row r="38" spans="1:13" s="56" customFormat="1" ht="20.25">
      <c r="A38" s="56" t="s">
        <v>123</v>
      </c>
      <c r="B38" s="57">
        <v>42559</v>
      </c>
      <c r="C38" s="56" t="s">
        <v>98</v>
      </c>
      <c r="D38" s="56">
        <v>11</v>
      </c>
      <c r="E38" s="56">
        <v>7</v>
      </c>
      <c r="F38" s="56">
        <v>9</v>
      </c>
      <c r="G38" s="56" t="s">
        <v>43</v>
      </c>
      <c r="H38" s="56" t="s">
        <v>30</v>
      </c>
      <c r="I38" s="56" t="s">
        <v>27</v>
      </c>
      <c r="J38" s="56" t="s">
        <v>28</v>
      </c>
      <c r="K38" s="56" t="s">
        <v>19</v>
      </c>
      <c r="M38" s="58"/>
    </row>
    <row r="39" spans="1:13" s="56" customFormat="1" ht="20.25">
      <c r="A39" s="56" t="s">
        <v>124</v>
      </c>
      <c r="B39" s="57">
        <v>42564</v>
      </c>
      <c r="C39" s="56" t="s">
        <v>125</v>
      </c>
      <c r="D39" s="56">
        <v>5</v>
      </c>
      <c r="E39" s="56">
        <v>10</v>
      </c>
      <c r="F39" s="56">
        <v>1</v>
      </c>
      <c r="G39" s="56" t="s">
        <v>32</v>
      </c>
      <c r="H39" s="56" t="s">
        <v>19</v>
      </c>
      <c r="I39" s="56" t="s">
        <v>27</v>
      </c>
      <c r="J39" s="56" t="s">
        <v>16</v>
      </c>
      <c r="K39" s="56" t="s">
        <v>6</v>
      </c>
      <c r="M39" s="58"/>
    </row>
    <row r="40" spans="1:13" s="50" customFormat="1" ht="20.25">
      <c r="A40" s="50" t="s">
        <v>126</v>
      </c>
      <c r="B40" s="51">
        <v>42567</v>
      </c>
      <c r="C40" s="50" t="s">
        <v>98</v>
      </c>
      <c r="D40" s="50">
        <v>11</v>
      </c>
      <c r="E40" s="50">
        <v>15</v>
      </c>
      <c r="F40" s="50">
        <v>1</v>
      </c>
      <c r="G40" s="50" t="s">
        <v>32</v>
      </c>
      <c r="H40" s="50" t="s">
        <v>14</v>
      </c>
      <c r="I40" s="50" t="s">
        <v>6</v>
      </c>
      <c r="M40" s="52"/>
    </row>
    <row r="41" spans="1:13" s="62" customFormat="1" ht="20.25">
      <c r="A41" s="62" t="s">
        <v>127</v>
      </c>
      <c r="B41" s="63">
        <v>42574</v>
      </c>
      <c r="C41" s="62" t="s">
        <v>128</v>
      </c>
      <c r="D41" s="62">
        <v>9</v>
      </c>
      <c r="E41" s="62">
        <v>13</v>
      </c>
      <c r="F41" s="62">
        <v>2</v>
      </c>
      <c r="G41" s="62" t="s">
        <v>32</v>
      </c>
      <c r="H41" s="62" t="s">
        <v>17</v>
      </c>
      <c r="M41" s="64"/>
    </row>
    <row r="42" spans="1:13" s="50" customFormat="1" ht="20.25">
      <c r="A42" s="50" t="s">
        <v>129</v>
      </c>
      <c r="B42" s="51">
        <v>42582</v>
      </c>
      <c r="C42" s="50" t="s">
        <v>130</v>
      </c>
      <c r="D42" s="50">
        <v>7</v>
      </c>
      <c r="E42" s="50">
        <v>11</v>
      </c>
      <c r="F42" s="50">
        <v>1</v>
      </c>
      <c r="G42" s="50" t="s">
        <v>32</v>
      </c>
      <c r="H42" s="50" t="s">
        <v>24</v>
      </c>
      <c r="I42" s="50" t="s">
        <v>6</v>
      </c>
      <c r="L42" s="50" t="s">
        <v>131</v>
      </c>
      <c r="M42" s="52"/>
    </row>
    <row r="43" spans="1:13" s="56" customFormat="1" ht="20.25">
      <c r="A43" s="56" t="s">
        <v>132</v>
      </c>
      <c r="B43" s="57">
        <v>42588</v>
      </c>
      <c r="C43" s="56" t="s">
        <v>133</v>
      </c>
      <c r="D43" s="56">
        <v>11</v>
      </c>
      <c r="E43" s="56">
        <v>9</v>
      </c>
      <c r="F43" s="56">
        <v>8</v>
      </c>
      <c r="G43" s="56" t="s">
        <v>43</v>
      </c>
      <c r="H43" s="56" t="s">
        <v>18</v>
      </c>
      <c r="I43" s="56" t="s">
        <v>27</v>
      </c>
      <c r="J43" s="56" t="s">
        <v>16</v>
      </c>
      <c r="K43" s="56" t="s">
        <v>19</v>
      </c>
      <c r="M43" s="58"/>
    </row>
    <row r="44" spans="1:13" s="50" customFormat="1" ht="20.25">
      <c r="A44" s="50" t="s">
        <v>134</v>
      </c>
      <c r="B44" s="51">
        <v>42590</v>
      </c>
      <c r="C44" s="50" t="s">
        <v>135</v>
      </c>
      <c r="D44" s="50">
        <v>9</v>
      </c>
      <c r="E44" s="50">
        <v>4</v>
      </c>
      <c r="F44" s="50">
        <v>7</v>
      </c>
      <c r="G44" s="50" t="s">
        <v>43</v>
      </c>
      <c r="H44" s="50" t="s">
        <v>36</v>
      </c>
      <c r="I44" s="50" t="s">
        <v>17</v>
      </c>
      <c r="M44" s="52"/>
    </row>
    <row r="45" spans="1:13" s="50" customFormat="1" ht="20.25">
      <c r="A45" s="50" t="s">
        <v>134</v>
      </c>
      <c r="B45" s="51">
        <v>42592</v>
      </c>
      <c r="C45" s="50" t="s">
        <v>135</v>
      </c>
      <c r="D45" s="50">
        <v>9</v>
      </c>
      <c r="E45" s="50">
        <v>10</v>
      </c>
      <c r="F45" s="50">
        <v>4</v>
      </c>
      <c r="G45" s="50" t="s">
        <v>43</v>
      </c>
      <c r="H45" s="50" t="s">
        <v>36</v>
      </c>
      <c r="I45" s="50" t="s">
        <v>17</v>
      </c>
      <c r="M45" s="52"/>
    </row>
    <row r="46" spans="1:13" s="56" customFormat="1" ht="20.25">
      <c r="A46" s="56" t="s">
        <v>136</v>
      </c>
      <c r="B46" s="57">
        <v>42597</v>
      </c>
      <c r="C46" s="56" t="s">
        <v>137</v>
      </c>
      <c r="D46" s="56">
        <v>11</v>
      </c>
      <c r="E46" s="56">
        <v>12</v>
      </c>
      <c r="F46" s="56">
        <v>4</v>
      </c>
      <c r="G46" s="56" t="s">
        <v>32</v>
      </c>
      <c r="H46" s="56" t="s">
        <v>36</v>
      </c>
      <c r="I46" s="56" t="s">
        <v>17</v>
      </c>
      <c r="J46" s="56" t="s">
        <v>16</v>
      </c>
      <c r="K46" s="56" t="s">
        <v>28</v>
      </c>
      <c r="M46" s="58"/>
    </row>
    <row r="47" spans="1:13" s="53" customFormat="1" ht="20.25">
      <c r="A47" s="53" t="s">
        <v>138</v>
      </c>
      <c r="B47" s="54">
        <v>42603</v>
      </c>
      <c r="C47" s="53" t="s">
        <v>58</v>
      </c>
      <c r="D47" s="53">
        <v>14</v>
      </c>
      <c r="E47" s="53">
        <v>20</v>
      </c>
      <c r="F47" s="53">
        <v>2</v>
      </c>
      <c r="G47" s="53" t="s">
        <v>32</v>
      </c>
      <c r="H47" s="53" t="s">
        <v>14</v>
      </c>
      <c r="I47" s="53" t="s">
        <v>6</v>
      </c>
      <c r="M47" s="55"/>
    </row>
    <row r="48" spans="1:13" s="50" customFormat="1" ht="20.25">
      <c r="A48" s="50" t="s">
        <v>134</v>
      </c>
      <c r="B48" s="51">
        <v>42606</v>
      </c>
      <c r="C48" s="50" t="s">
        <v>135</v>
      </c>
      <c r="D48" s="50">
        <v>9</v>
      </c>
      <c r="E48" s="50">
        <v>6</v>
      </c>
      <c r="F48" s="50">
        <v>6</v>
      </c>
      <c r="G48" s="50" t="s">
        <v>43</v>
      </c>
      <c r="H48" s="50" t="s">
        <v>24</v>
      </c>
      <c r="I48" s="50" t="s">
        <v>6</v>
      </c>
      <c r="M48" s="52"/>
    </row>
    <row r="49" spans="1:13" s="56" customFormat="1" ht="20.25">
      <c r="A49" s="56" t="s">
        <v>145</v>
      </c>
      <c r="B49" s="57">
        <v>42613</v>
      </c>
      <c r="C49" s="56" t="s">
        <v>71</v>
      </c>
      <c r="D49" s="56">
        <v>9</v>
      </c>
      <c r="E49" s="56">
        <v>5</v>
      </c>
      <c r="F49" s="56">
        <v>7</v>
      </c>
      <c r="G49" s="56" t="s">
        <v>43</v>
      </c>
      <c r="H49" s="56" t="s">
        <v>18</v>
      </c>
      <c r="I49" s="56" t="s">
        <v>27</v>
      </c>
      <c r="J49" s="56" t="s">
        <v>19</v>
      </c>
      <c r="K49" s="56" t="s">
        <v>46</v>
      </c>
      <c r="M49" s="58"/>
    </row>
    <row r="50" spans="1:13" s="56" customFormat="1" ht="20.25">
      <c r="A50" s="56" t="s">
        <v>146</v>
      </c>
      <c r="B50" s="57">
        <v>42616</v>
      </c>
      <c r="C50" s="56" t="s">
        <v>71</v>
      </c>
      <c r="D50" s="56">
        <v>9</v>
      </c>
      <c r="E50" s="56">
        <v>10</v>
      </c>
      <c r="F50" s="56">
        <v>5</v>
      </c>
      <c r="G50" s="56" t="s">
        <v>43</v>
      </c>
      <c r="H50" s="56" t="s">
        <v>30</v>
      </c>
      <c r="I50" s="56" t="s">
        <v>38</v>
      </c>
      <c r="J50" s="56" t="s">
        <v>28</v>
      </c>
      <c r="K50" s="56" t="s">
        <v>46</v>
      </c>
      <c r="M50" s="58"/>
    </row>
    <row r="51" spans="1:13" s="56" customFormat="1" ht="20.25">
      <c r="A51" s="56" t="s">
        <v>148</v>
      </c>
      <c r="B51" s="57">
        <v>42617</v>
      </c>
      <c r="C51" s="56" t="s">
        <v>116</v>
      </c>
      <c r="D51" s="56">
        <v>9</v>
      </c>
      <c r="E51" s="56">
        <v>8</v>
      </c>
      <c r="F51" s="56">
        <v>4</v>
      </c>
      <c r="G51" s="56" t="s">
        <v>32</v>
      </c>
      <c r="H51" s="56" t="s">
        <v>16</v>
      </c>
      <c r="I51" s="56" t="s">
        <v>24</v>
      </c>
      <c r="J51" s="56" t="s">
        <v>5</v>
      </c>
      <c r="K51" s="56" t="s">
        <v>6</v>
      </c>
      <c r="M51" s="58"/>
    </row>
    <row r="52" spans="1:13" s="56" customFormat="1" ht="20.25">
      <c r="A52" s="56" t="s">
        <v>149</v>
      </c>
      <c r="B52" s="57">
        <v>42619</v>
      </c>
      <c r="C52" s="56" t="s">
        <v>98</v>
      </c>
      <c r="D52" s="56">
        <v>5</v>
      </c>
      <c r="E52" s="56">
        <v>6</v>
      </c>
      <c r="F52" s="56">
        <v>4</v>
      </c>
      <c r="G52" s="56" t="s">
        <v>43</v>
      </c>
      <c r="H52" s="56" t="s">
        <v>18</v>
      </c>
      <c r="I52" s="56" t="s">
        <v>16</v>
      </c>
      <c r="J52" s="56" t="s">
        <v>28</v>
      </c>
      <c r="K52" s="56" t="s">
        <v>27</v>
      </c>
      <c r="M52" s="58"/>
    </row>
    <row r="53" spans="1:13" s="56" customFormat="1" ht="20.25">
      <c r="A53" s="56" t="s">
        <v>150</v>
      </c>
      <c r="B53" s="57">
        <v>42629</v>
      </c>
      <c r="C53" s="56" t="s">
        <v>71</v>
      </c>
      <c r="D53" s="56">
        <v>4</v>
      </c>
      <c r="E53" s="56">
        <v>2</v>
      </c>
      <c r="F53" s="56">
        <v>4</v>
      </c>
      <c r="G53" s="56" t="s">
        <v>43</v>
      </c>
      <c r="H53" s="56" t="s">
        <v>18</v>
      </c>
      <c r="I53" s="56" t="s">
        <v>27</v>
      </c>
      <c r="J53" s="56" t="s">
        <v>35</v>
      </c>
      <c r="K53" s="56" t="s">
        <v>46</v>
      </c>
      <c r="M53" s="58"/>
    </row>
    <row r="54" spans="1:13" s="56" customFormat="1" ht="20.25">
      <c r="A54" s="56" t="s">
        <v>151</v>
      </c>
      <c r="B54" s="57">
        <v>42630</v>
      </c>
      <c r="C54" s="56" t="s">
        <v>130</v>
      </c>
      <c r="D54" s="56">
        <v>8</v>
      </c>
      <c r="E54" s="56">
        <v>8</v>
      </c>
      <c r="F54" s="56">
        <v>5</v>
      </c>
      <c r="G54" s="56" t="s">
        <v>43</v>
      </c>
      <c r="H54" s="56" t="s">
        <v>38</v>
      </c>
      <c r="I54" s="56" t="s">
        <v>27</v>
      </c>
      <c r="J54" s="56" t="s">
        <v>16</v>
      </c>
      <c r="K54" s="56" t="s">
        <v>36</v>
      </c>
      <c r="M54" s="58"/>
    </row>
    <row r="55" spans="1:13" s="56" customFormat="1" ht="20.25">
      <c r="A55" s="56" t="s">
        <v>152</v>
      </c>
      <c r="B55" s="92">
        <v>42630</v>
      </c>
      <c r="C55" s="56" t="s">
        <v>153</v>
      </c>
      <c r="D55" s="56">
        <v>11</v>
      </c>
      <c r="E55" s="56">
        <v>14</v>
      </c>
      <c r="F55" s="56">
        <v>3</v>
      </c>
      <c r="G55" s="56" t="s">
        <v>32</v>
      </c>
      <c r="H55" s="56" t="s">
        <v>17</v>
      </c>
      <c r="I55" s="56" t="s">
        <v>24</v>
      </c>
      <c r="J55" s="56" t="s">
        <v>5</v>
      </c>
      <c r="K55" s="56" t="s">
        <v>6</v>
      </c>
      <c r="L55" s="56" t="s">
        <v>166</v>
      </c>
      <c r="M55" s="58"/>
    </row>
    <row r="56" spans="1:13" s="50" customFormat="1" ht="20.25">
      <c r="A56" s="50" t="s">
        <v>155</v>
      </c>
      <c r="B56" s="51">
        <v>42634</v>
      </c>
      <c r="C56" s="50" t="s">
        <v>98</v>
      </c>
      <c r="D56" s="50">
        <v>9</v>
      </c>
      <c r="E56" s="50">
        <v>12</v>
      </c>
      <c r="F56" s="50">
        <v>2</v>
      </c>
      <c r="G56" s="50" t="s">
        <v>32</v>
      </c>
      <c r="H56" s="50" t="s">
        <v>5</v>
      </c>
      <c r="I56" s="50" t="s">
        <v>24</v>
      </c>
      <c r="M56" s="52"/>
    </row>
    <row r="57" spans="1:13" s="50" customFormat="1" ht="20.25">
      <c r="A57" s="50" t="s">
        <v>155</v>
      </c>
      <c r="B57" s="51">
        <v>42634</v>
      </c>
      <c r="C57" s="50" t="s">
        <v>98</v>
      </c>
      <c r="D57" s="50">
        <v>9</v>
      </c>
      <c r="E57" s="50">
        <v>8</v>
      </c>
      <c r="F57" s="50">
        <v>4</v>
      </c>
      <c r="G57" s="50" t="s">
        <v>43</v>
      </c>
      <c r="H57" s="50" t="s">
        <v>17</v>
      </c>
      <c r="I57" s="50" t="s">
        <v>6</v>
      </c>
      <c r="M57" s="52"/>
    </row>
    <row r="58" spans="1:13" s="50" customFormat="1" ht="20.25">
      <c r="A58" s="50" t="s">
        <v>156</v>
      </c>
      <c r="B58" s="51">
        <v>42640</v>
      </c>
      <c r="C58" s="50" t="s">
        <v>157</v>
      </c>
      <c r="D58" s="50">
        <v>9</v>
      </c>
      <c r="E58" s="50">
        <v>14</v>
      </c>
      <c r="F58" s="50">
        <v>1</v>
      </c>
      <c r="G58" s="50" t="s">
        <v>32</v>
      </c>
      <c r="H58" s="50" t="s">
        <v>6</v>
      </c>
      <c r="I58" s="50" t="s">
        <v>24</v>
      </c>
      <c r="M58" s="52"/>
    </row>
    <row r="59" spans="1:13" s="56" customFormat="1" ht="20.25">
      <c r="A59" s="56" t="s">
        <v>158</v>
      </c>
      <c r="B59" s="92">
        <v>42644</v>
      </c>
      <c r="C59" s="56" t="s">
        <v>159</v>
      </c>
      <c r="D59" s="56">
        <v>9</v>
      </c>
      <c r="E59" s="56">
        <v>12</v>
      </c>
      <c r="F59" s="56">
        <v>2</v>
      </c>
      <c r="G59" s="56" t="s">
        <v>32</v>
      </c>
      <c r="H59" s="56" t="s">
        <v>35</v>
      </c>
      <c r="I59" s="56" t="s">
        <v>27</v>
      </c>
      <c r="J59" s="56" t="s">
        <v>6</v>
      </c>
      <c r="K59" s="56" t="s">
        <v>14</v>
      </c>
      <c r="M59" s="58"/>
    </row>
    <row r="60" spans="1:13" s="56" customFormat="1" ht="20.25">
      <c r="A60" s="56" t="s">
        <v>160</v>
      </c>
      <c r="B60" s="57">
        <v>42644</v>
      </c>
      <c r="C60" s="56" t="s">
        <v>161</v>
      </c>
      <c r="D60" s="56">
        <v>7</v>
      </c>
      <c r="E60" s="56">
        <v>5</v>
      </c>
      <c r="F60" s="56">
        <v>5</v>
      </c>
      <c r="G60" s="56" t="s">
        <v>32</v>
      </c>
      <c r="H60" s="56" t="s">
        <v>36</v>
      </c>
      <c r="I60" s="56" t="s">
        <v>17</v>
      </c>
      <c r="J60" s="56" t="s">
        <v>46</v>
      </c>
      <c r="K60" s="56" t="s">
        <v>47</v>
      </c>
      <c r="M60" s="58"/>
    </row>
    <row r="61" spans="1:13" s="56" customFormat="1" ht="20.25">
      <c r="A61" s="56" t="s">
        <v>99</v>
      </c>
      <c r="B61" s="57">
        <v>42649</v>
      </c>
      <c r="C61" s="56" t="s">
        <v>164</v>
      </c>
      <c r="D61" s="56">
        <v>5</v>
      </c>
      <c r="E61" s="56">
        <v>6</v>
      </c>
      <c r="F61" s="56">
        <v>4</v>
      </c>
      <c r="G61" s="56" t="s">
        <v>43</v>
      </c>
      <c r="H61" s="56" t="s">
        <v>19</v>
      </c>
      <c r="I61" s="56" t="s">
        <v>16</v>
      </c>
      <c r="J61" s="56" t="s">
        <v>46</v>
      </c>
      <c r="K61" s="56" t="s">
        <v>27</v>
      </c>
      <c r="M61" s="58"/>
    </row>
    <row r="62" spans="1:13" s="56" customFormat="1" ht="20.25">
      <c r="A62" s="56" t="s">
        <v>162</v>
      </c>
      <c r="B62" s="57">
        <v>42651</v>
      </c>
      <c r="C62" s="56" t="s">
        <v>33</v>
      </c>
      <c r="D62" s="56">
        <v>9</v>
      </c>
      <c r="E62" s="56">
        <v>5</v>
      </c>
      <c r="F62" s="56">
        <v>7</v>
      </c>
      <c r="G62" s="56" t="s">
        <v>43</v>
      </c>
      <c r="H62" s="56" t="s">
        <v>16</v>
      </c>
      <c r="I62" s="56" t="s">
        <v>8</v>
      </c>
      <c r="J62" s="56" t="s">
        <v>6</v>
      </c>
      <c r="K62" s="56" t="s">
        <v>27</v>
      </c>
      <c r="L62" s="56" t="s">
        <v>165</v>
      </c>
      <c r="M62" s="58"/>
    </row>
    <row r="63" spans="1:13" s="53" customFormat="1" ht="20.25">
      <c r="A63" s="53" t="s">
        <v>163</v>
      </c>
      <c r="B63" s="54">
        <v>42652</v>
      </c>
      <c r="C63" s="53" t="s">
        <v>33</v>
      </c>
      <c r="D63" s="53">
        <v>9</v>
      </c>
      <c r="E63" s="53">
        <v>4</v>
      </c>
      <c r="F63" s="53">
        <v>7</v>
      </c>
      <c r="G63" s="53" t="s">
        <v>43</v>
      </c>
      <c r="H63" s="53" t="s">
        <v>36</v>
      </c>
      <c r="I63" s="53" t="s">
        <v>17</v>
      </c>
      <c r="M63" s="55"/>
    </row>
    <row r="64" spans="1:13" s="50" customFormat="1" ht="20.25">
      <c r="A64" s="50" t="s">
        <v>167</v>
      </c>
      <c r="B64" s="51">
        <v>42658</v>
      </c>
      <c r="C64" s="50" t="s">
        <v>168</v>
      </c>
      <c r="D64" s="50">
        <v>7</v>
      </c>
      <c r="E64" s="50">
        <v>4</v>
      </c>
      <c r="F64" s="50">
        <v>6</v>
      </c>
      <c r="G64" s="50" t="s">
        <v>32</v>
      </c>
      <c r="H64" s="50" t="s">
        <v>5</v>
      </c>
      <c r="I64" s="50" t="s">
        <v>24</v>
      </c>
      <c r="M64" s="52"/>
    </row>
    <row r="65" spans="1:13" s="56" customFormat="1" ht="20.25">
      <c r="A65" s="56" t="s">
        <v>169</v>
      </c>
      <c r="B65" s="57">
        <v>42671</v>
      </c>
      <c r="C65" s="56" t="s">
        <v>53</v>
      </c>
      <c r="D65" s="56">
        <v>7</v>
      </c>
      <c r="E65" s="56">
        <v>6</v>
      </c>
      <c r="F65" s="56">
        <v>4</v>
      </c>
      <c r="G65" s="56" t="s">
        <v>43</v>
      </c>
      <c r="H65" s="56" t="s">
        <v>46</v>
      </c>
      <c r="I65" s="56" t="s">
        <v>16</v>
      </c>
      <c r="J65" s="56" t="s">
        <v>8</v>
      </c>
      <c r="K65" s="56" t="s">
        <v>6</v>
      </c>
      <c r="M65" s="58"/>
    </row>
    <row r="66" spans="2:13" s="59" customFormat="1" ht="28.5">
      <c r="B66" s="60"/>
      <c r="J66" s="93"/>
      <c r="K66" s="94"/>
      <c r="M66" s="61"/>
    </row>
    <row r="67" spans="2:13" s="56" customFormat="1" ht="20.25">
      <c r="B67" s="57"/>
      <c r="M67" s="58"/>
    </row>
    <row r="68" spans="2:13" s="56" customFormat="1" ht="20.25">
      <c r="B68" s="57"/>
      <c r="M68" s="58"/>
    </row>
    <row r="69" spans="2:13" s="50" customFormat="1" ht="20.25">
      <c r="B69" s="51"/>
      <c r="M69" s="52"/>
    </row>
    <row r="70" spans="2:13" s="34" customFormat="1" ht="20.25">
      <c r="B70" s="35"/>
      <c r="M70" s="36"/>
    </row>
    <row r="71" spans="2:13" s="3" customFormat="1" ht="20.25">
      <c r="B71" s="4"/>
      <c r="M71" s="5"/>
    </row>
    <row r="72" spans="2:13" s="3" customFormat="1" ht="20.25" customHeight="1">
      <c r="B72" s="4"/>
      <c r="M72" s="5"/>
    </row>
    <row r="73" spans="2:13" s="3" customFormat="1" ht="20.25" customHeight="1">
      <c r="B73" s="4"/>
      <c r="M73" s="5"/>
    </row>
    <row r="74" spans="2:13" s="40" customFormat="1" ht="20.25">
      <c r="B74" s="41"/>
      <c r="M74" s="42"/>
    </row>
    <row r="75" spans="2:13" s="3" customFormat="1" ht="20.25">
      <c r="B75" s="4"/>
      <c r="M75" s="5"/>
    </row>
    <row r="76" spans="2:13" s="3" customFormat="1" ht="20.25">
      <c r="B76" s="4"/>
      <c r="M76" s="5"/>
    </row>
    <row r="77" spans="2:13" s="3" customFormat="1" ht="20.25">
      <c r="B77" s="4"/>
      <c r="M77" s="5"/>
    </row>
    <row r="78" spans="2:13" s="37" customFormat="1" ht="20.25">
      <c r="B78" s="38"/>
      <c r="M78" s="39"/>
    </row>
  </sheetData>
  <sheetProtection/>
  <autoFilter ref="A1:M1235">
    <sortState ref="A2:M78">
      <sortCondition descending="1" sortBy="value" ref="F2:F78"/>
    </sortState>
  </autoFilter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  <col min="2" max="2" width="34.57421875" style="0" customWidth="1"/>
    <col min="3" max="4" width="36.00390625" style="0" customWidth="1"/>
    <col min="5" max="12" width="34.57421875" style="0" customWidth="1"/>
  </cols>
  <sheetData>
    <row r="1" ht="33.75">
      <c r="C1" s="76" t="s">
        <v>60</v>
      </c>
    </row>
    <row r="2" ht="13.5" thickBot="1"/>
    <row r="3" spans="1:9" ht="21.75" thickBot="1">
      <c r="A3" s="77" t="s">
        <v>69</v>
      </c>
      <c r="B3" s="77" t="s">
        <v>64</v>
      </c>
      <c r="C3" s="77" t="s">
        <v>61</v>
      </c>
      <c r="D3" s="105" t="s">
        <v>62</v>
      </c>
      <c r="E3" s="78">
        <v>0.17222222222222225</v>
      </c>
      <c r="F3" s="77" t="s">
        <v>63</v>
      </c>
      <c r="G3" s="77"/>
      <c r="H3" s="77"/>
      <c r="I3" s="77"/>
    </row>
    <row r="4" spans="1:9" ht="21.75" thickBot="1">
      <c r="A4" s="77" t="s">
        <v>69</v>
      </c>
      <c r="B4" s="77" t="s">
        <v>65</v>
      </c>
      <c r="C4" s="105" t="s">
        <v>66</v>
      </c>
      <c r="D4" s="77" t="s">
        <v>67</v>
      </c>
      <c r="E4" s="78">
        <v>0.3361111111111111</v>
      </c>
      <c r="F4" s="77" t="s">
        <v>68</v>
      </c>
      <c r="G4" s="77"/>
      <c r="H4" s="77"/>
      <c r="I4" s="77"/>
    </row>
    <row r="5" ht="16.5" customHeight="1" thickBot="1"/>
    <row r="6" spans="1:9" ht="21.75" thickBot="1">
      <c r="A6" s="77" t="s">
        <v>81</v>
      </c>
      <c r="B6" s="77" t="s">
        <v>82</v>
      </c>
      <c r="C6" s="83" t="s">
        <v>62</v>
      </c>
      <c r="D6" s="105" t="s">
        <v>83</v>
      </c>
      <c r="E6" s="78">
        <v>0.08888888888888889</v>
      </c>
      <c r="F6" s="77" t="s">
        <v>63</v>
      </c>
      <c r="G6" s="77"/>
      <c r="H6" s="77"/>
      <c r="I6" s="77"/>
    </row>
    <row r="7" spans="1:9" ht="21.75" thickBot="1">
      <c r="A7" s="77" t="s">
        <v>81</v>
      </c>
      <c r="B7" s="77" t="s">
        <v>85</v>
      </c>
      <c r="C7" s="77" t="s">
        <v>84</v>
      </c>
      <c r="D7" s="105" t="s">
        <v>66</v>
      </c>
      <c r="E7" s="78">
        <v>0.005555555555555556</v>
      </c>
      <c r="F7" s="77" t="s">
        <v>68</v>
      </c>
      <c r="G7" s="77"/>
      <c r="H7" s="77"/>
      <c r="I7" s="77"/>
    </row>
    <row r="8" ht="13.5" thickBot="1"/>
    <row r="9" spans="1:9" ht="21.75" thickBot="1">
      <c r="A9" s="77" t="s">
        <v>101</v>
      </c>
      <c r="B9" s="77" t="s">
        <v>102</v>
      </c>
      <c r="C9" s="105" t="s">
        <v>66</v>
      </c>
      <c r="D9" s="83" t="s">
        <v>103</v>
      </c>
      <c r="E9" s="78">
        <v>0.3756944444444445</v>
      </c>
      <c r="F9" s="77" t="s">
        <v>68</v>
      </c>
      <c r="G9" s="77"/>
      <c r="H9" s="77"/>
      <c r="I9" s="77"/>
    </row>
    <row r="10" ht="13.5" thickBot="1"/>
    <row r="11" spans="1:9" ht="21.75" thickBot="1">
      <c r="A11" s="77" t="s">
        <v>114</v>
      </c>
      <c r="B11" s="77" t="s">
        <v>140</v>
      </c>
      <c r="C11" s="83" t="s">
        <v>139</v>
      </c>
      <c r="D11" s="105" t="s">
        <v>66</v>
      </c>
      <c r="E11" s="78">
        <v>0.17222222222222225</v>
      </c>
      <c r="F11" s="77" t="s">
        <v>68</v>
      </c>
      <c r="G11" s="77"/>
      <c r="H11" s="77"/>
      <c r="I11" s="77"/>
    </row>
    <row r="12" ht="13.5" thickBot="1"/>
    <row r="13" spans="1:9" ht="21.75" thickBot="1">
      <c r="A13" s="77" t="s">
        <v>141</v>
      </c>
      <c r="B13" s="77" t="s">
        <v>142</v>
      </c>
      <c r="C13" s="105" t="s">
        <v>66</v>
      </c>
      <c r="D13" s="83" t="s">
        <v>143</v>
      </c>
      <c r="E13" s="78">
        <v>0.3333333333333333</v>
      </c>
      <c r="F13" s="77" t="s">
        <v>68</v>
      </c>
      <c r="G13" s="77"/>
      <c r="H13" s="77"/>
      <c r="I13" s="77"/>
    </row>
    <row r="14" ht="13.5" thickBot="1"/>
    <row r="15" spans="1:9" ht="21.75" thickBot="1">
      <c r="A15" s="77" t="s">
        <v>144</v>
      </c>
      <c r="B15" s="77" t="s">
        <v>154</v>
      </c>
      <c r="C15" s="105" t="s">
        <v>147</v>
      </c>
      <c r="D15" s="83" t="s">
        <v>66</v>
      </c>
      <c r="E15" s="78">
        <v>0.3347222222222222</v>
      </c>
      <c r="F15" s="77" t="s">
        <v>68</v>
      </c>
      <c r="G15" s="77"/>
      <c r="H15" s="77"/>
      <c r="I15" s="7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53.28125" style="0" customWidth="1"/>
    <col min="2" max="2" width="28.8515625" style="0" customWidth="1"/>
    <col min="3" max="3" width="21.57421875" style="0" customWidth="1"/>
    <col min="8" max="8" width="23.140625" style="0" customWidth="1"/>
    <col min="9" max="9" width="21.421875" style="0" customWidth="1"/>
    <col min="10" max="10" width="20.00390625" style="0" customWidth="1"/>
    <col min="11" max="11" width="23.57421875" style="0" customWidth="1"/>
    <col min="12" max="12" width="30.8515625" style="0" customWidth="1"/>
    <col min="13" max="13" width="27.421875" style="0" customWidth="1"/>
    <col min="14" max="14" width="24.8515625" style="0" customWidth="1"/>
  </cols>
  <sheetData>
    <row r="1" ht="20.25">
      <c r="A1" s="3" t="s">
        <v>51</v>
      </c>
    </row>
    <row r="2" ht="12.75">
      <c r="A2" t="s">
        <v>31</v>
      </c>
    </row>
    <row r="3" spans="1:13" s="27" customFormat="1" ht="20.25">
      <c r="A3" s="30" t="s">
        <v>34</v>
      </c>
      <c r="B3" s="31" t="s">
        <v>59</v>
      </c>
      <c r="C3" s="30" t="s">
        <v>33</v>
      </c>
      <c r="D3" s="30">
        <v>18</v>
      </c>
      <c r="E3" s="30">
        <v>44</v>
      </c>
      <c r="F3" s="30">
        <v>5</v>
      </c>
      <c r="G3" s="30" t="s">
        <v>32</v>
      </c>
      <c r="H3" s="30" t="s">
        <v>36</v>
      </c>
      <c r="I3" s="30" t="s">
        <v>46</v>
      </c>
      <c r="J3" s="30" t="s">
        <v>24</v>
      </c>
      <c r="K3" s="30" t="s">
        <v>5</v>
      </c>
      <c r="L3" s="30" t="s">
        <v>15</v>
      </c>
      <c r="M3" s="28"/>
    </row>
    <row r="4" spans="1:16" s="27" customFormat="1" ht="20.25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3" s="27" customFormat="1" ht="20.25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28"/>
    </row>
    <row r="6" spans="2:13" s="30" customFormat="1" ht="15">
      <c r="B6" s="31"/>
      <c r="L6" s="30" t="s">
        <v>31</v>
      </c>
      <c r="M6" s="32"/>
    </row>
    <row r="7" spans="2:13" s="30" customFormat="1" ht="15">
      <c r="B7" s="31"/>
      <c r="L7" s="30" t="s">
        <v>31</v>
      </c>
      <c r="M7" s="32"/>
    </row>
    <row r="8" spans="2:13" s="30" customFormat="1" ht="15">
      <c r="B8" s="31"/>
      <c r="M8" s="32"/>
    </row>
    <row r="9" spans="2:13" s="30" customFormat="1" ht="15">
      <c r="B9" s="31"/>
      <c r="M9" s="32"/>
    </row>
    <row r="10" spans="2:13" s="30" customFormat="1" ht="15">
      <c r="B10" s="31"/>
      <c r="M10" s="32"/>
    </row>
    <row r="11" spans="2:13" s="30" customFormat="1" ht="15">
      <c r="B11" s="31"/>
      <c r="M11" s="32"/>
    </row>
    <row r="12" spans="2:13" s="30" customFormat="1" ht="15">
      <c r="B12" s="31"/>
      <c r="M12" s="32"/>
    </row>
    <row r="13" spans="2:13" s="30" customFormat="1" ht="15">
      <c r="B13" s="31"/>
      <c r="M13" s="32"/>
    </row>
    <row r="14" spans="2:13" s="30" customFormat="1" ht="15">
      <c r="B14" s="31"/>
      <c r="M14" s="32"/>
    </row>
    <row r="15" spans="2:13" s="30" customFormat="1" ht="15">
      <c r="B15" s="31"/>
      <c r="M15" s="32"/>
    </row>
    <row r="16" spans="2:13" s="30" customFormat="1" ht="15">
      <c r="B16" s="31"/>
      <c r="M16" s="3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0" zoomScaleNormal="80" zoomScalePageLayoutView="0" workbookViewId="0" topLeftCell="A1">
      <selection activeCell="I26" sqref="I26"/>
    </sheetView>
  </sheetViews>
  <sheetFormatPr defaultColWidth="11.421875" defaultRowHeight="12.75"/>
  <cols>
    <col min="1" max="1" width="13.28125" style="0" customWidth="1"/>
    <col min="2" max="2" width="52.140625" style="0" bestFit="1" customWidth="1"/>
    <col min="3" max="3" width="21.28125" style="12" customWidth="1"/>
    <col min="4" max="4" width="0" style="0" hidden="1" customWidth="1"/>
    <col min="5" max="5" width="24.00390625" style="13" bestFit="1" customWidth="1"/>
    <col min="6" max="6" width="16.140625" style="14" customWidth="1"/>
    <col min="9" max="9" width="28.421875" style="0" customWidth="1"/>
    <col min="10" max="10" width="60.00390625" style="0" customWidth="1"/>
  </cols>
  <sheetData>
    <row r="1" spans="1:6" ht="44.25">
      <c r="A1" s="70" t="s">
        <v>48</v>
      </c>
      <c r="B1" s="70"/>
      <c r="C1" s="84"/>
      <c r="D1" s="70"/>
      <c r="E1" s="89"/>
      <c r="F1" s="71"/>
    </row>
    <row r="2" spans="1:6" ht="30">
      <c r="A2" s="15"/>
      <c r="B2" s="16"/>
      <c r="C2" s="86"/>
      <c r="D2" s="88"/>
      <c r="E2" s="91"/>
      <c r="F2" s="17"/>
    </row>
    <row r="3" spans="1:6" ht="30">
      <c r="A3" s="15"/>
      <c r="B3" s="16"/>
      <c r="C3" s="86"/>
      <c r="D3" s="6"/>
      <c r="E3" s="91"/>
      <c r="F3" s="17"/>
    </row>
    <row r="4" spans="3:5" ht="13.5" thickBot="1">
      <c r="C4" s="85"/>
      <c r="E4" s="90"/>
    </row>
    <row r="5" spans="1:6" ht="30.75" thickBot="1">
      <c r="A5" s="44" t="s">
        <v>26</v>
      </c>
      <c r="B5" s="45" t="s">
        <v>12</v>
      </c>
      <c r="C5" s="46" t="s">
        <v>50</v>
      </c>
      <c r="D5" s="45" t="s">
        <v>13</v>
      </c>
      <c r="E5" s="47" t="s">
        <v>49</v>
      </c>
      <c r="F5" s="48" t="s">
        <v>29</v>
      </c>
    </row>
    <row r="6" spans="1:10" ht="34.5">
      <c r="A6" s="19">
        <v>1</v>
      </c>
      <c r="B6" s="19" t="s">
        <v>6</v>
      </c>
      <c r="C6" s="49">
        <f>COUNTIF(SCH2016!H2:K84,"Haider Josef")</f>
        <v>24</v>
      </c>
      <c r="D6" s="21">
        <v>9</v>
      </c>
      <c r="E6" s="25">
        <v>28</v>
      </c>
      <c r="F6" s="33">
        <f aca="true" t="shared" si="0" ref="F6:F12">(C6/E6)-1</f>
        <v>-0.1428571428571429</v>
      </c>
      <c r="I6" s="19"/>
      <c r="J6" s="20"/>
    </row>
    <row r="7" spans="1:10" ht="34.5">
      <c r="A7" s="18">
        <f aca="true" t="shared" si="1" ref="A7:A28">A6+1</f>
        <v>2</v>
      </c>
      <c r="B7" s="18" t="s">
        <v>16</v>
      </c>
      <c r="C7" s="43">
        <f>COUNTIF(SCH2016!H2:L84,"Loibl Franz")</f>
        <v>21</v>
      </c>
      <c r="D7" s="87">
        <v>8</v>
      </c>
      <c r="E7" s="22">
        <v>20</v>
      </c>
      <c r="F7" s="33">
        <f t="shared" si="0"/>
        <v>0.050000000000000044</v>
      </c>
      <c r="I7" s="18"/>
      <c r="J7" s="23"/>
    </row>
    <row r="8" spans="1:10" ht="34.5">
      <c r="A8" s="18">
        <f t="shared" si="1"/>
        <v>3</v>
      </c>
      <c r="B8" s="18" t="s">
        <v>17</v>
      </c>
      <c r="C8" s="43">
        <f>COUNTIF(SCH2016!H2:L84,"Loibl Günter")</f>
        <v>20</v>
      </c>
      <c r="D8" s="21">
        <v>7</v>
      </c>
      <c r="E8" s="22">
        <v>23</v>
      </c>
      <c r="F8" s="33">
        <f t="shared" si="0"/>
        <v>-0.13043478260869568</v>
      </c>
      <c r="I8" s="18"/>
      <c r="J8" s="23"/>
    </row>
    <row r="9" spans="1:10" ht="34.5">
      <c r="A9" s="18">
        <f t="shared" si="1"/>
        <v>4</v>
      </c>
      <c r="B9" s="26" t="s">
        <v>27</v>
      </c>
      <c r="C9" s="43">
        <f>COUNTIF(SCH2016!H1:L83,"Derflinger Josef")</f>
        <v>20</v>
      </c>
      <c r="D9" s="24" t="s">
        <v>25</v>
      </c>
      <c r="E9" s="22">
        <v>16</v>
      </c>
      <c r="F9" s="33">
        <f t="shared" si="0"/>
        <v>0.25</v>
      </c>
      <c r="I9" s="18"/>
      <c r="J9" s="23"/>
    </row>
    <row r="10" spans="1:10" ht="34.5">
      <c r="A10" s="18">
        <f t="shared" si="1"/>
        <v>5</v>
      </c>
      <c r="B10" s="18" t="s">
        <v>24</v>
      </c>
      <c r="C10" s="43">
        <f>COUNTIF(SCH2016!H2:L84,"Kastner jun. Walter")</f>
        <v>17</v>
      </c>
      <c r="D10" s="21">
        <v>7</v>
      </c>
      <c r="E10" s="22">
        <v>22</v>
      </c>
      <c r="F10" s="33">
        <f t="shared" si="0"/>
        <v>-0.2272727272727273</v>
      </c>
      <c r="I10" s="26"/>
      <c r="J10" s="23"/>
    </row>
    <row r="11" spans="1:10" ht="34.5">
      <c r="A11" s="18">
        <f t="shared" si="1"/>
        <v>6</v>
      </c>
      <c r="B11" s="18" t="s">
        <v>36</v>
      </c>
      <c r="C11" s="43">
        <f>COUNTIF(SCH2016!H2:L84,"Heinfellner Patricia")</f>
        <v>17</v>
      </c>
      <c r="D11" s="21">
        <v>8</v>
      </c>
      <c r="E11" s="22">
        <v>18</v>
      </c>
      <c r="F11" s="33">
        <f t="shared" si="0"/>
        <v>-0.05555555555555558</v>
      </c>
      <c r="I11" s="18"/>
      <c r="J11" s="23"/>
    </row>
    <row r="12" spans="1:10" ht="34.5">
      <c r="A12" s="18">
        <f t="shared" si="1"/>
        <v>7</v>
      </c>
      <c r="B12" s="18" t="s">
        <v>46</v>
      </c>
      <c r="C12" s="43">
        <f>COUNTIF(SCH2016!H3:L87,"Ellmaier Horst")</f>
        <v>17</v>
      </c>
      <c r="D12" s="21"/>
      <c r="E12" s="22">
        <v>3</v>
      </c>
      <c r="F12" s="33">
        <f t="shared" si="0"/>
        <v>4.666666666666667</v>
      </c>
      <c r="I12" s="18"/>
      <c r="J12" s="23"/>
    </row>
    <row r="13" spans="1:10" ht="34.5">
      <c r="A13" s="18">
        <f t="shared" si="1"/>
        <v>8</v>
      </c>
      <c r="B13" s="18" t="s">
        <v>18</v>
      </c>
      <c r="C13" s="43">
        <f>COUNTIF(SCH2016!H2:L84,"Eisbacher Josef")</f>
        <v>11</v>
      </c>
      <c r="D13" s="21">
        <v>6</v>
      </c>
      <c r="E13" s="22">
        <v>6</v>
      </c>
      <c r="F13" s="33">
        <f aca="true" t="shared" si="2" ref="F13:F28">(C13/E13)-1</f>
        <v>0.8333333333333333</v>
      </c>
      <c r="I13" s="18"/>
      <c r="J13" s="23"/>
    </row>
    <row r="14" spans="1:10" ht="34.5">
      <c r="A14" s="18">
        <f t="shared" si="1"/>
        <v>9</v>
      </c>
      <c r="B14" s="18" t="s">
        <v>5</v>
      </c>
      <c r="C14" s="43">
        <f>COUNTIF(SCH2016!H2:M84,"Kastner Michael")</f>
        <v>10</v>
      </c>
      <c r="D14" s="21">
        <v>8</v>
      </c>
      <c r="E14" s="22">
        <v>9</v>
      </c>
      <c r="F14" s="33">
        <f t="shared" si="2"/>
        <v>0.11111111111111116</v>
      </c>
      <c r="I14" s="18"/>
      <c r="J14" s="23"/>
    </row>
    <row r="15" spans="1:10" ht="34.5">
      <c r="A15" s="18">
        <f t="shared" si="1"/>
        <v>10</v>
      </c>
      <c r="B15" s="18" t="s">
        <v>19</v>
      </c>
      <c r="C15" s="43">
        <f>COUNTIF(SCH2016!H2:L84,"Kronawetter Roman")</f>
        <v>9</v>
      </c>
      <c r="D15" s="21">
        <v>7</v>
      </c>
      <c r="E15" s="22">
        <v>14</v>
      </c>
      <c r="F15" s="33">
        <f t="shared" si="2"/>
        <v>-0.3571428571428571</v>
      </c>
      <c r="I15" s="18"/>
      <c r="J15" s="23"/>
    </row>
    <row r="16" spans="1:10" ht="34.5">
      <c r="A16" s="18">
        <f t="shared" si="1"/>
        <v>11</v>
      </c>
      <c r="B16" s="18" t="s">
        <v>28</v>
      </c>
      <c r="C16" s="43">
        <f>COUNTIF(SCH2016!H2:L87,"Koglbauer Martin")</f>
        <v>9</v>
      </c>
      <c r="D16" s="24" t="s">
        <v>25</v>
      </c>
      <c r="E16" s="22">
        <v>10</v>
      </c>
      <c r="F16" s="33">
        <f t="shared" si="2"/>
        <v>-0.09999999999999998</v>
      </c>
      <c r="I16" s="18"/>
      <c r="J16" s="23"/>
    </row>
    <row r="17" spans="1:10" ht="34.5">
      <c r="A17" s="18">
        <f t="shared" si="1"/>
        <v>12</v>
      </c>
      <c r="B17" s="18" t="s">
        <v>8</v>
      </c>
      <c r="C17" s="43">
        <f>COUNTIF(SCH2016!H2:L84,"Feierl Reinhard")</f>
        <v>9</v>
      </c>
      <c r="D17" s="21">
        <v>9</v>
      </c>
      <c r="E17" s="22">
        <v>10</v>
      </c>
      <c r="F17" s="33">
        <f t="shared" si="2"/>
        <v>-0.09999999999999998</v>
      </c>
      <c r="I17" s="18"/>
      <c r="J17" s="23"/>
    </row>
    <row r="18" spans="1:10" ht="34.5">
      <c r="A18" s="18">
        <f t="shared" si="1"/>
        <v>13</v>
      </c>
      <c r="B18" s="18" t="s">
        <v>35</v>
      </c>
      <c r="C18" s="43">
        <f>COUNTIF(SCH2016!H2:L86,"Derflinger Eva")</f>
        <v>8</v>
      </c>
      <c r="D18" s="21"/>
      <c r="E18" s="22">
        <v>7</v>
      </c>
      <c r="F18" s="33">
        <f t="shared" si="2"/>
        <v>0.1428571428571428</v>
      </c>
      <c r="I18" s="18"/>
      <c r="J18" s="23"/>
    </row>
    <row r="19" spans="1:10" ht="34.5">
      <c r="A19" s="18">
        <f t="shared" si="1"/>
        <v>14</v>
      </c>
      <c r="B19" s="18" t="s">
        <v>38</v>
      </c>
      <c r="C19" s="43">
        <f>COUNTIF(SCH2016!H2:L85,"Lutz Günter")</f>
        <v>4</v>
      </c>
      <c r="D19" s="21"/>
      <c r="E19" s="29">
        <v>6</v>
      </c>
      <c r="F19" s="33">
        <f t="shared" si="2"/>
        <v>-0.33333333333333337</v>
      </c>
      <c r="I19" s="18"/>
      <c r="J19" s="23"/>
    </row>
    <row r="20" spans="1:10" ht="34.5">
      <c r="A20" s="18">
        <f t="shared" si="1"/>
        <v>15</v>
      </c>
      <c r="B20" s="18" t="s">
        <v>14</v>
      </c>
      <c r="C20" s="43">
        <f>COUNTIF(SCH2016!H2:L84,"Haider Henriette")</f>
        <v>4</v>
      </c>
      <c r="D20" s="21">
        <v>6</v>
      </c>
      <c r="E20" s="22">
        <v>6</v>
      </c>
      <c r="F20" s="33">
        <f t="shared" si="2"/>
        <v>-0.33333333333333337</v>
      </c>
      <c r="I20" s="18"/>
      <c r="J20" s="23"/>
    </row>
    <row r="21" spans="1:10" ht="34.5">
      <c r="A21" s="18">
        <f t="shared" si="1"/>
        <v>16</v>
      </c>
      <c r="B21" s="18" t="s">
        <v>7</v>
      </c>
      <c r="C21" s="43">
        <f>COUNTIF(SCH2016!H2:L84,"Kastner sen. Walter")</f>
        <v>4</v>
      </c>
      <c r="D21" s="21">
        <v>8</v>
      </c>
      <c r="E21" s="22">
        <v>5</v>
      </c>
      <c r="F21" s="33">
        <f t="shared" si="2"/>
        <v>-0.19999999999999996</v>
      </c>
      <c r="I21" s="18"/>
      <c r="J21" s="23"/>
    </row>
    <row r="22" spans="1:10" ht="34.5">
      <c r="A22" s="18">
        <f t="shared" si="1"/>
        <v>17</v>
      </c>
      <c r="B22" s="18" t="s">
        <v>37</v>
      </c>
      <c r="C22" s="43">
        <f>COUNTIF(SCH2016!H2:L86,"Posch Kurt")</f>
        <v>3</v>
      </c>
      <c r="D22" s="24"/>
      <c r="E22" s="22">
        <v>6</v>
      </c>
      <c r="F22" s="33">
        <f t="shared" si="2"/>
        <v>-0.5</v>
      </c>
      <c r="I22" s="18"/>
      <c r="J22" s="23"/>
    </row>
    <row r="23" spans="1:10" ht="34.5">
      <c r="A23" s="18">
        <f t="shared" si="1"/>
        <v>18</v>
      </c>
      <c r="B23" s="19" t="s">
        <v>30</v>
      </c>
      <c r="C23" s="43">
        <f>COUNTIF(SCH2016!H2:L87,"Fink Helmut")</f>
        <v>3</v>
      </c>
      <c r="D23" s="24">
        <v>8</v>
      </c>
      <c r="E23" s="22">
        <v>2</v>
      </c>
      <c r="F23" s="33">
        <f t="shared" si="2"/>
        <v>0.5</v>
      </c>
      <c r="I23" s="19"/>
      <c r="J23" s="23"/>
    </row>
    <row r="24" spans="1:10" ht="34.5">
      <c r="A24" s="18">
        <f t="shared" si="1"/>
        <v>19</v>
      </c>
      <c r="B24" s="19" t="s">
        <v>15</v>
      </c>
      <c r="C24" s="43">
        <f>COUNTIF(SCH2016!H2:L84,"Kastner Helga")</f>
        <v>2</v>
      </c>
      <c r="D24" s="21">
        <v>5</v>
      </c>
      <c r="E24" s="22">
        <v>7</v>
      </c>
      <c r="F24" s="33">
        <f t="shared" si="2"/>
        <v>-0.7142857142857143</v>
      </c>
      <c r="I24" s="19"/>
      <c r="J24" s="23"/>
    </row>
    <row r="25" spans="1:6" ht="34.5">
      <c r="A25" s="18">
        <f t="shared" si="1"/>
        <v>20</v>
      </c>
      <c r="B25" s="95" t="s">
        <v>47</v>
      </c>
      <c r="C25" s="96">
        <f>COUNTIF(SCH2016!H4:L88,"Kacena Johann")</f>
        <v>1</v>
      </c>
      <c r="D25" s="97">
        <v>6</v>
      </c>
      <c r="E25" s="98">
        <v>1</v>
      </c>
      <c r="F25" s="99">
        <f t="shared" si="2"/>
        <v>0</v>
      </c>
    </row>
    <row r="26" spans="1:6" ht="34.5">
      <c r="A26" s="18">
        <f t="shared" si="1"/>
        <v>21</v>
      </c>
      <c r="B26" s="95" t="s">
        <v>76</v>
      </c>
      <c r="C26" s="100">
        <f>COUNTIF(SCH2016!H3:L87,"Strobl Elisabeth")</f>
        <v>1</v>
      </c>
      <c r="D26" s="101"/>
      <c r="E26" s="98">
        <v>0</v>
      </c>
      <c r="F26" s="102">
        <v>1</v>
      </c>
    </row>
    <row r="27" spans="1:6" ht="34.5">
      <c r="A27" s="18">
        <f t="shared" si="1"/>
        <v>22</v>
      </c>
      <c r="B27" s="95" t="s">
        <v>45</v>
      </c>
      <c r="C27" s="100">
        <f>COUNTIF(SCH2016!H4:L88,"Gruber Reinhard")</f>
        <v>0</v>
      </c>
      <c r="D27" s="103"/>
      <c r="E27" s="104">
        <v>2</v>
      </c>
      <c r="F27" s="99">
        <f t="shared" si="2"/>
        <v>-1</v>
      </c>
    </row>
    <row r="28" spans="1:6" ht="34.5">
      <c r="A28" s="18">
        <f t="shared" si="1"/>
        <v>23</v>
      </c>
      <c r="B28" s="18" t="s">
        <v>39</v>
      </c>
      <c r="C28" s="43">
        <f>COUNTIF(SCH2016!H3:L87,"Fink Hilda")</f>
        <v>0</v>
      </c>
      <c r="D28" s="79"/>
      <c r="E28" s="22">
        <v>1</v>
      </c>
      <c r="F28" s="33">
        <f t="shared" si="2"/>
        <v>-1</v>
      </c>
    </row>
  </sheetData>
  <sheetProtection/>
  <autoFilter ref="A5:F28">
    <sortState ref="A6:F28">
      <sortCondition descending="1" sortBy="value" ref="C6:C28"/>
      <sortCondition descending="1" sortBy="value" ref="E6:E28"/>
    </sortState>
  </autoFilter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pane xSplit="20790" topLeftCell="L1" activePane="topLeft" state="split"/>
      <selection pane="topLeft" activeCell="A14" sqref="A14"/>
      <selection pane="topRight" activeCell="L1" sqref="L1"/>
    </sheetView>
  </sheetViews>
  <sheetFormatPr defaultColWidth="11.421875" defaultRowHeight="12.75"/>
  <sheetData>
    <row r="1" spans="1:19" ht="44.25">
      <c r="A1" s="11" t="s">
        <v>170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7" ht="33">
      <c r="A2" s="9"/>
      <c r="B2" s="9"/>
      <c r="C2" s="9"/>
      <c r="D2" s="9"/>
      <c r="E2" s="9"/>
      <c r="F2" s="9"/>
      <c r="G2" s="9"/>
    </row>
    <row r="3" spans="1:7" ht="33">
      <c r="A3" s="9" t="s">
        <v>172</v>
      </c>
      <c r="B3" s="9"/>
      <c r="C3" s="9"/>
      <c r="D3" s="9"/>
      <c r="E3" s="9"/>
      <c r="F3" s="9"/>
      <c r="G3" s="9"/>
    </row>
    <row r="4" spans="1:7" ht="33">
      <c r="A4" s="9" t="s">
        <v>173</v>
      </c>
      <c r="B4" s="9"/>
      <c r="C4" s="9"/>
      <c r="D4" s="9"/>
      <c r="E4" s="9"/>
      <c r="F4" s="9"/>
      <c r="G4" s="9"/>
    </row>
    <row r="5" spans="1:7" ht="33">
      <c r="A5" s="10">
        <v>7</v>
      </c>
      <c r="B5" s="9" t="s">
        <v>40</v>
      </c>
      <c r="C5" s="10" t="s">
        <v>20</v>
      </c>
      <c r="D5" s="9"/>
      <c r="E5" s="9"/>
      <c r="F5" s="9"/>
      <c r="G5" s="9"/>
    </row>
    <row r="6" spans="1:7" ht="33">
      <c r="A6" s="10">
        <v>7</v>
      </c>
      <c r="B6" s="9" t="s">
        <v>40</v>
      </c>
      <c r="C6" s="10" t="s">
        <v>21</v>
      </c>
      <c r="D6" s="9"/>
      <c r="E6" s="9"/>
      <c r="F6" s="9"/>
      <c r="G6" s="9"/>
    </row>
    <row r="7" spans="1:7" ht="33">
      <c r="A7" s="10">
        <v>9</v>
      </c>
      <c r="B7" s="9" t="s">
        <v>171</v>
      </c>
      <c r="C7" s="10" t="s">
        <v>22</v>
      </c>
      <c r="D7" s="9"/>
      <c r="E7" s="9"/>
      <c r="F7" s="9"/>
      <c r="G7" s="9"/>
    </row>
    <row r="8" spans="1:7" ht="33">
      <c r="A8" s="9" t="s">
        <v>23</v>
      </c>
      <c r="B8" s="9"/>
      <c r="C8" s="9"/>
      <c r="D8" s="9"/>
      <c r="E8" s="9"/>
      <c r="F8" s="9"/>
      <c r="G8" s="9"/>
    </row>
    <row r="9" spans="1:7" ht="33">
      <c r="A9" s="9"/>
      <c r="B9" s="9"/>
      <c r="C9" s="9"/>
      <c r="D9" s="9"/>
      <c r="E9" s="9"/>
      <c r="F9" s="9"/>
      <c r="G9" s="9"/>
    </row>
    <row r="10" spans="1:7" ht="33">
      <c r="A10" s="9"/>
      <c r="B10" s="9"/>
      <c r="C10" s="9"/>
      <c r="D10" s="9"/>
      <c r="E10" s="9"/>
      <c r="F10" s="9"/>
      <c r="G10" s="9"/>
    </row>
    <row r="11" spans="1:7" ht="33">
      <c r="A11" s="9" t="s">
        <v>174</v>
      </c>
      <c r="B11" s="9"/>
      <c r="C11" s="9"/>
      <c r="D11" s="9"/>
      <c r="E11" s="9"/>
      <c r="F11" s="9"/>
      <c r="G11" s="9"/>
    </row>
    <row r="12" spans="1:7" ht="33">
      <c r="A12" s="9"/>
      <c r="B12" s="9"/>
      <c r="C12" s="9"/>
      <c r="D12" s="9"/>
      <c r="E12" s="9"/>
      <c r="F12" s="9"/>
      <c r="G12" s="9"/>
    </row>
    <row r="13" spans="1:7" ht="33">
      <c r="A13" s="9"/>
      <c r="B13" s="9"/>
      <c r="C13" s="9"/>
      <c r="D13" s="9"/>
      <c r="E13" s="9"/>
      <c r="F13" s="9"/>
      <c r="G13" s="9"/>
    </row>
    <row r="14" spans="1:7" ht="33">
      <c r="A14" s="9" t="s">
        <v>175</v>
      </c>
      <c r="B14" s="9"/>
      <c r="C14" s="9"/>
      <c r="D14" s="9"/>
      <c r="E14" s="9"/>
      <c r="F14" s="9"/>
      <c r="G14" s="9"/>
    </row>
    <row r="15" spans="1:7" ht="33">
      <c r="A15" s="9" t="s">
        <v>31</v>
      </c>
      <c r="B15" s="9"/>
      <c r="C15" s="9"/>
      <c r="D15" s="9"/>
      <c r="E15" s="9"/>
      <c r="F15" s="9"/>
      <c r="G15" s="9"/>
    </row>
    <row r="16" spans="1:7" ht="33">
      <c r="A16" s="9"/>
      <c r="B16" s="9"/>
      <c r="C16" s="9"/>
      <c r="D16" s="9"/>
      <c r="E16" s="9"/>
      <c r="F16" s="9"/>
      <c r="G16" s="9"/>
    </row>
    <row r="17" ht="33">
      <c r="A17" s="9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64" sqref="F6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Josef Haider</cp:lastModifiedBy>
  <cp:lastPrinted>2017-03-08T07:24:34Z</cp:lastPrinted>
  <dcterms:created xsi:type="dcterms:W3CDTF">2002-03-28T20:34:36Z</dcterms:created>
  <dcterms:modified xsi:type="dcterms:W3CDTF">2017-03-08T07:25:11Z</dcterms:modified>
  <cp:category/>
  <cp:version/>
  <cp:contentType/>
  <cp:contentStatus/>
</cp:coreProperties>
</file>